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4240" windowHeight="11595"/>
  </bookViews>
  <sheets>
    <sheet name="初审意见" sheetId="9" r:id="rId1"/>
    <sheet name="品种农艺性状及产量汇总表" sheetId="1" r:id="rId2"/>
    <sheet name="省区试品种综合性状表" sheetId="12" r:id="rId3"/>
    <sheet name="联合体品种综合性状表" sheetId="13" r:id="rId4"/>
    <sheet name="自主试验品种综合性状表" sheetId="14" r:id="rId5"/>
  </sheets>
  <definedNames>
    <definedName name="_Hlk32476690" localSheetId="0">初审意见!$I$51</definedName>
  </definedNames>
  <calcPr calcId="124519"/>
</workbook>
</file>

<file path=xl/calcChain.xml><?xml version="1.0" encoding="utf-8"?>
<calcChain xmlns="http://schemas.openxmlformats.org/spreadsheetml/2006/main">
  <c r="V1772" i="1"/>
  <c r="U1772"/>
  <c r="T1772"/>
  <c r="S1772"/>
  <c r="Q1772"/>
  <c r="P1772"/>
  <c r="O1772"/>
  <c r="N1772"/>
  <c r="M1772"/>
  <c r="L1772"/>
  <c r="K1772"/>
  <c r="J1772"/>
  <c r="I1772"/>
  <c r="H1772"/>
  <c r="G1772"/>
  <c r="F1772"/>
  <c r="E1772"/>
  <c r="V1766"/>
  <c r="U1766"/>
  <c r="T1766"/>
  <c r="S1766"/>
  <c r="R1766"/>
  <c r="Q1766"/>
  <c r="P1766"/>
  <c r="O1766"/>
  <c r="N1766"/>
  <c r="M1766"/>
  <c r="L1766"/>
  <c r="K1766"/>
  <c r="J1766"/>
  <c r="I1766"/>
  <c r="H1766"/>
  <c r="G1766"/>
  <c r="F1766"/>
  <c r="E1766"/>
  <c r="V1760"/>
  <c r="U1760"/>
  <c r="T1760"/>
  <c r="S1760"/>
  <c r="R1760"/>
  <c r="Q1760"/>
  <c r="P1760"/>
  <c r="O1760"/>
  <c r="N1760"/>
  <c r="M1760"/>
  <c r="L1760"/>
  <c r="K1760"/>
  <c r="J1760"/>
  <c r="I1760"/>
  <c r="H1760"/>
  <c r="G1760"/>
  <c r="F1760"/>
  <c r="E1760"/>
  <c r="R1478"/>
  <c r="Q1478"/>
  <c r="P1478"/>
  <c r="O1478"/>
  <c r="M1478"/>
  <c r="L1478"/>
  <c r="K1478"/>
  <c r="J1478"/>
  <c r="H1478"/>
  <c r="G1478"/>
  <c r="F1478"/>
  <c r="E1478"/>
  <c r="T1477"/>
  <c r="T1478" s="1"/>
  <c r="S1477"/>
  <c r="S1478" s="1"/>
  <c r="N1477"/>
  <c r="N1478" s="1"/>
  <c r="K1477"/>
  <c r="I1477"/>
  <c r="I1478" l="1"/>
  <c r="U1437"/>
  <c r="T1437"/>
  <c r="S1437"/>
  <c r="Q1437"/>
  <c r="P1437"/>
  <c r="O1437"/>
  <c r="N1437"/>
  <c r="M1437"/>
  <c r="L1437"/>
  <c r="K1437"/>
  <c r="J1437"/>
  <c r="I1437"/>
  <c r="H1437"/>
  <c r="G1437"/>
  <c r="F1437"/>
  <c r="E1437"/>
  <c r="T1429"/>
  <c r="S1429"/>
  <c r="R1429"/>
  <c r="Q1429"/>
  <c r="P1429"/>
  <c r="O1429"/>
  <c r="N1429"/>
  <c r="M1429"/>
  <c r="L1429"/>
  <c r="K1429"/>
  <c r="J1429"/>
  <c r="I1429"/>
  <c r="H1429"/>
  <c r="G1429"/>
  <c r="F1429"/>
  <c r="E1429"/>
  <c r="U1418"/>
  <c r="R1418"/>
  <c r="Q1418"/>
  <c r="P1418"/>
  <c r="O1418"/>
  <c r="N1418"/>
  <c r="M1418"/>
  <c r="L1418"/>
  <c r="K1418"/>
  <c r="J1418"/>
  <c r="I1418"/>
  <c r="H1418"/>
  <c r="G1418"/>
  <c r="F1418"/>
  <c r="E1418"/>
  <c r="S1414"/>
  <c r="T1414" s="1"/>
  <c r="T1407"/>
  <c r="S1407"/>
  <c r="T1297"/>
  <c r="T1286"/>
  <c r="S1286"/>
  <c r="N1286"/>
  <c r="K1286"/>
  <c r="I1286"/>
  <c r="M1274"/>
  <c r="K1274"/>
  <c r="T1157"/>
  <c r="S1157"/>
  <c r="Q1157"/>
  <c r="P1157"/>
  <c r="O1157"/>
  <c r="N1157"/>
  <c r="M1157"/>
  <c r="L1157"/>
  <c r="K1157"/>
  <c r="J1157"/>
  <c r="I1157"/>
  <c r="H1157"/>
  <c r="G1157"/>
  <c r="F1157"/>
  <c r="E1157"/>
  <c r="T1148"/>
  <c r="S1148"/>
  <c r="R1148"/>
  <c r="Q1148"/>
  <c r="P1148"/>
  <c r="O1148"/>
  <c r="N1148"/>
  <c r="M1148"/>
  <c r="L1148"/>
  <c r="K1148"/>
  <c r="J1148"/>
  <c r="I1148"/>
  <c r="H1148"/>
  <c r="G1148"/>
  <c r="F1148"/>
  <c r="E1148"/>
  <c r="T1124"/>
  <c r="S1124"/>
  <c r="Q1124"/>
  <c r="P1124"/>
  <c r="O1124"/>
  <c r="N1124"/>
  <c r="M1124"/>
  <c r="L1124"/>
  <c r="K1124"/>
  <c r="J1124"/>
  <c r="I1124"/>
  <c r="H1124"/>
  <c r="G1124"/>
  <c r="F1124"/>
  <c r="E1124"/>
  <c r="T1115"/>
  <c r="S1115"/>
  <c r="R1115"/>
  <c r="Q1115"/>
  <c r="P1115"/>
  <c r="O1115"/>
  <c r="N1115"/>
  <c r="M1115"/>
  <c r="L1115"/>
  <c r="K1115"/>
  <c r="J1115"/>
  <c r="I1115"/>
  <c r="H1115"/>
  <c r="G1115"/>
  <c r="F1115"/>
  <c r="E1115"/>
  <c r="T1091"/>
  <c r="S1091"/>
  <c r="Q1091"/>
  <c r="P1091"/>
  <c r="O1091"/>
  <c r="N1091"/>
  <c r="M1091"/>
  <c r="L1091"/>
  <c r="K1091"/>
  <c r="J1091"/>
  <c r="I1091"/>
  <c r="H1091"/>
  <c r="G1091"/>
  <c r="F1091"/>
  <c r="E1091"/>
  <c r="T1082"/>
  <c r="S1082"/>
  <c r="R1082"/>
  <c r="Q1082"/>
  <c r="P1082"/>
  <c r="O1082"/>
  <c r="N1082"/>
  <c r="M1082"/>
  <c r="L1082"/>
  <c r="K1082"/>
  <c r="J1082"/>
  <c r="I1082"/>
  <c r="H1082"/>
  <c r="G1082"/>
  <c r="F1082"/>
  <c r="E1082"/>
  <c r="T950"/>
  <c r="S950"/>
  <c r="Q950"/>
  <c r="P950"/>
  <c r="O950"/>
  <c r="N950"/>
  <c r="M950"/>
  <c r="L950"/>
  <c r="K950"/>
  <c r="J950"/>
  <c r="I950"/>
  <c r="H950"/>
  <c r="G950"/>
  <c r="F950"/>
  <c r="E950"/>
  <c r="T944"/>
  <c r="S944"/>
  <c r="R944"/>
  <c r="Q944"/>
  <c r="P944"/>
  <c r="O944"/>
  <c r="N944"/>
  <c r="M944"/>
  <c r="L944"/>
  <c r="K944"/>
  <c r="J944"/>
  <c r="I944"/>
  <c r="H944"/>
  <c r="G944"/>
  <c r="F944"/>
  <c r="E944"/>
  <c r="T1418" l="1"/>
  <c r="S1418"/>
  <c r="T930"/>
  <c r="S930"/>
  <c r="Q930"/>
  <c r="P930"/>
  <c r="O930"/>
  <c r="N930"/>
  <c r="M930"/>
  <c r="L930"/>
  <c r="K930"/>
  <c r="J930"/>
  <c r="I930"/>
  <c r="H930"/>
  <c r="G930"/>
  <c r="F930"/>
  <c r="E930"/>
  <c r="T910"/>
  <c r="S910"/>
  <c r="Q910"/>
  <c r="P910"/>
  <c r="O910"/>
  <c r="N910"/>
  <c r="M910"/>
  <c r="L910"/>
  <c r="K910"/>
  <c r="J910"/>
  <c r="I910"/>
  <c r="H910"/>
  <c r="G910"/>
  <c r="F910"/>
  <c r="E910"/>
  <c r="T839" l="1"/>
  <c r="S839"/>
  <c r="R839"/>
  <c r="Q839"/>
  <c r="P839"/>
  <c r="O839"/>
  <c r="N839"/>
  <c r="M839"/>
  <c r="L839"/>
  <c r="K839"/>
  <c r="J839"/>
  <c r="I839"/>
  <c r="H839"/>
  <c r="G839"/>
  <c r="F839"/>
  <c r="E839"/>
  <c r="F821"/>
  <c r="E821"/>
  <c r="T810"/>
  <c r="R810"/>
  <c r="Q810"/>
  <c r="P810"/>
  <c r="O810"/>
  <c r="N810"/>
  <c r="M810"/>
  <c r="L810"/>
  <c r="K810"/>
  <c r="J810"/>
  <c r="I810"/>
  <c r="H810"/>
  <c r="G810"/>
  <c r="F810"/>
  <c r="E810"/>
  <c r="S809"/>
  <c r="S808"/>
  <c r="S807"/>
  <c r="S806"/>
  <c r="S805"/>
  <c r="S804"/>
  <c r="S803"/>
  <c r="S802"/>
  <c r="S801"/>
  <c r="S800"/>
  <c r="F791"/>
  <c r="E791"/>
  <c r="T780"/>
  <c r="R780"/>
  <c r="Q780"/>
  <c r="P780"/>
  <c r="O780"/>
  <c r="N780"/>
  <c r="M780"/>
  <c r="L780"/>
  <c r="K780"/>
  <c r="J780"/>
  <c r="I780"/>
  <c r="H780"/>
  <c r="G780"/>
  <c r="F780"/>
  <c r="E780"/>
  <c r="S779"/>
  <c r="S778"/>
  <c r="S777"/>
  <c r="S776"/>
  <c r="S775"/>
  <c r="S774"/>
  <c r="S773"/>
  <c r="S772"/>
  <c r="S771"/>
  <c r="S770"/>
  <c r="F761"/>
  <c r="E761"/>
  <c r="T750"/>
  <c r="R750"/>
  <c r="Q750"/>
  <c r="P750"/>
  <c r="O750"/>
  <c r="N750"/>
  <c r="M750"/>
  <c r="L750"/>
  <c r="K750"/>
  <c r="J750"/>
  <c r="I750"/>
  <c r="H750"/>
  <c r="G750"/>
  <c r="F750"/>
  <c r="E750"/>
  <c r="S749"/>
  <c r="S748"/>
  <c r="S747"/>
  <c r="S746"/>
  <c r="S745"/>
  <c r="S744"/>
  <c r="S743"/>
  <c r="S742"/>
  <c r="S741"/>
  <c r="S740"/>
  <c r="S810" l="1"/>
  <c r="S750"/>
  <c r="S780"/>
  <c r="F731"/>
  <c r="E731"/>
  <c r="T720" l="1"/>
  <c r="R720"/>
  <c r="Q720"/>
  <c r="P720"/>
  <c r="O720"/>
  <c r="N720"/>
  <c r="M720"/>
  <c r="L720"/>
  <c r="K720"/>
  <c r="J720"/>
  <c r="I720"/>
  <c r="H720"/>
  <c r="G720"/>
  <c r="F720"/>
  <c r="E720"/>
  <c r="S719"/>
  <c r="S718"/>
  <c r="S717"/>
  <c r="S716"/>
  <c r="S715"/>
  <c r="S714"/>
  <c r="S713"/>
  <c r="S712"/>
  <c r="S711"/>
  <c r="S710"/>
  <c r="T709"/>
  <c r="S709"/>
  <c r="Q709"/>
  <c r="P709"/>
  <c r="O709"/>
  <c r="N709"/>
  <c r="M709"/>
  <c r="L709"/>
  <c r="K709"/>
  <c r="J709"/>
  <c r="I709"/>
  <c r="H709"/>
  <c r="G709"/>
  <c r="F709"/>
  <c r="E709"/>
  <c r="S720" l="1"/>
  <c r="T700"/>
  <c r="S700"/>
  <c r="R700"/>
  <c r="Q700"/>
  <c r="P700"/>
  <c r="O700"/>
  <c r="N700"/>
  <c r="M700"/>
  <c r="L700"/>
  <c r="K700"/>
  <c r="J700"/>
  <c r="I700"/>
  <c r="H700"/>
  <c r="G700"/>
  <c r="F700"/>
  <c r="E700"/>
  <c r="T688" l="1"/>
  <c r="U688" s="1"/>
  <c r="S688"/>
  <c r="R688"/>
  <c r="Q688"/>
  <c r="P688"/>
  <c r="O688"/>
  <c r="N688"/>
  <c r="M688"/>
  <c r="L688"/>
  <c r="K688"/>
  <c r="J688"/>
  <c r="I688"/>
  <c r="H688"/>
  <c r="G688"/>
  <c r="F688"/>
  <c r="E688"/>
  <c r="U677"/>
  <c r="T677"/>
  <c r="S677"/>
  <c r="Q677"/>
  <c r="P677"/>
  <c r="O677"/>
  <c r="N677"/>
  <c r="M677"/>
  <c r="L677"/>
  <c r="K677"/>
  <c r="J677"/>
  <c r="I677"/>
  <c r="H677"/>
  <c r="G677"/>
  <c r="F677"/>
  <c r="E677"/>
  <c r="O668"/>
  <c r="N668"/>
  <c r="M668"/>
  <c r="L668"/>
  <c r="K668"/>
  <c r="J668"/>
  <c r="I668"/>
  <c r="H668"/>
  <c r="G668"/>
  <c r="F668"/>
  <c r="E668"/>
  <c r="U643"/>
  <c r="T643"/>
  <c r="S643"/>
  <c r="Q643"/>
  <c r="P643"/>
  <c r="O643"/>
  <c r="N643"/>
  <c r="M643"/>
  <c r="L643"/>
  <c r="K643"/>
  <c r="J643"/>
  <c r="I643"/>
  <c r="H643"/>
  <c r="G643"/>
  <c r="F643"/>
  <c r="E643"/>
  <c r="O634"/>
  <c r="N634"/>
  <c r="M634"/>
  <c r="L634"/>
  <c r="K634"/>
  <c r="J634"/>
  <c r="I634"/>
  <c r="H634"/>
  <c r="G634"/>
  <c r="F634"/>
  <c r="E634"/>
  <c r="U609"/>
  <c r="T609"/>
  <c r="S609"/>
  <c r="Q609"/>
  <c r="P609"/>
  <c r="O609"/>
  <c r="N609"/>
  <c r="M609"/>
  <c r="L609"/>
  <c r="K609"/>
  <c r="J609"/>
  <c r="I609"/>
  <c r="H609"/>
  <c r="G609"/>
  <c r="F609"/>
  <c r="E609"/>
  <c r="O600"/>
  <c r="N600"/>
  <c r="M600"/>
  <c r="L600"/>
  <c r="K600"/>
  <c r="J600"/>
  <c r="I600"/>
  <c r="H600"/>
  <c r="G600"/>
  <c r="F600"/>
  <c r="E600"/>
  <c r="U575"/>
  <c r="T575"/>
  <c r="S575"/>
  <c r="Q575"/>
  <c r="P575"/>
  <c r="O575"/>
  <c r="N575"/>
  <c r="M575"/>
  <c r="L575"/>
  <c r="K575"/>
  <c r="J575"/>
  <c r="I575"/>
  <c r="H575"/>
  <c r="G575"/>
  <c r="F575"/>
  <c r="E575"/>
  <c r="O566" l="1"/>
  <c r="N566"/>
  <c r="M566"/>
  <c r="L566"/>
  <c r="K566"/>
  <c r="J566"/>
  <c r="I566"/>
  <c r="H566"/>
  <c r="G566"/>
  <c r="F566"/>
  <c r="E566"/>
  <c r="U541" l="1"/>
  <c r="T541"/>
  <c r="S541"/>
  <c r="Q541"/>
  <c r="P541"/>
  <c r="O541"/>
  <c r="N541"/>
  <c r="M541"/>
  <c r="L541"/>
  <c r="K541"/>
  <c r="J541"/>
  <c r="I541"/>
  <c r="H541"/>
  <c r="G541"/>
  <c r="F541"/>
  <c r="E541"/>
  <c r="T530"/>
  <c r="S530"/>
  <c r="R530"/>
  <c r="Q530"/>
  <c r="P530"/>
  <c r="O530"/>
  <c r="N530"/>
  <c r="M530"/>
  <c r="L530"/>
  <c r="K530"/>
  <c r="J530"/>
  <c r="I530"/>
  <c r="H530"/>
  <c r="G530"/>
  <c r="F530"/>
  <c r="E530"/>
  <c r="U505"/>
  <c r="T505"/>
  <c r="S505"/>
  <c r="Q505"/>
  <c r="P505"/>
  <c r="O505"/>
  <c r="N505"/>
  <c r="M505"/>
  <c r="L505"/>
  <c r="K505"/>
  <c r="J505"/>
  <c r="I505"/>
  <c r="H505"/>
  <c r="G505"/>
  <c r="F505"/>
  <c r="E505"/>
  <c r="T494" l="1"/>
  <c r="S494"/>
  <c r="R494"/>
  <c r="Q494"/>
  <c r="P494"/>
  <c r="O494"/>
  <c r="N494"/>
  <c r="M494"/>
  <c r="L494"/>
  <c r="K494"/>
  <c r="J494"/>
  <c r="I494"/>
  <c r="H494"/>
  <c r="G494"/>
  <c r="F494"/>
  <c r="E494"/>
  <c r="T469" l="1"/>
  <c r="S469"/>
  <c r="Q469"/>
  <c r="P469"/>
  <c r="O469"/>
  <c r="N469"/>
  <c r="M469"/>
  <c r="L469"/>
  <c r="K469"/>
  <c r="J469"/>
  <c r="I469"/>
  <c r="H469"/>
  <c r="G469"/>
  <c r="F469"/>
  <c r="E469"/>
  <c r="U463"/>
  <c r="U459"/>
  <c r="T458"/>
  <c r="U458" s="1"/>
  <c r="S458"/>
  <c r="R458"/>
  <c r="Q458"/>
  <c r="P458"/>
  <c r="O458"/>
  <c r="N458"/>
  <c r="M458"/>
  <c r="L458"/>
  <c r="K458"/>
  <c r="J458"/>
  <c r="I458"/>
  <c r="H458"/>
  <c r="G458"/>
  <c r="F458"/>
  <c r="E458"/>
  <c r="U450"/>
  <c r="U448"/>
  <c r="U447"/>
  <c r="T446"/>
  <c r="U446" s="1"/>
  <c r="R446"/>
  <c r="Q446"/>
  <c r="P446"/>
  <c r="O446"/>
  <c r="N446"/>
  <c r="M446"/>
  <c r="L446"/>
  <c r="K446"/>
  <c r="J446"/>
  <c r="I446"/>
  <c r="H446"/>
  <c r="G446"/>
  <c r="F446"/>
  <c r="E446"/>
  <c r="S443"/>
  <c r="S446" s="1"/>
  <c r="U440"/>
  <c r="U439"/>
  <c r="T435"/>
  <c r="S435"/>
  <c r="Q435"/>
  <c r="P435"/>
  <c r="O435"/>
  <c r="N435"/>
  <c r="M435"/>
  <c r="L435"/>
  <c r="K435"/>
  <c r="J435"/>
  <c r="I435"/>
  <c r="H435"/>
  <c r="G435"/>
  <c r="F435"/>
  <c r="E435"/>
  <c r="U429"/>
  <c r="U425"/>
  <c r="T424"/>
  <c r="U424" s="1"/>
  <c r="S424"/>
  <c r="R424"/>
  <c r="Q424"/>
  <c r="P424"/>
  <c r="O424"/>
  <c r="N424"/>
  <c r="M424"/>
  <c r="L424"/>
  <c r="K424"/>
  <c r="J424"/>
  <c r="I424"/>
  <c r="H424"/>
  <c r="G424"/>
  <c r="F424"/>
  <c r="E424"/>
  <c r="U416"/>
  <c r="U414"/>
  <c r="U413"/>
  <c r="T412"/>
  <c r="U412" s="1"/>
  <c r="R412"/>
  <c r="Q412"/>
  <c r="P412"/>
  <c r="O412"/>
  <c r="N412"/>
  <c r="M412"/>
  <c r="L412"/>
  <c r="K412"/>
  <c r="J412"/>
  <c r="I412"/>
  <c r="H412"/>
  <c r="G412"/>
  <c r="F412"/>
  <c r="E412"/>
  <c r="S409"/>
  <c r="S412" s="1"/>
  <c r="U406"/>
  <c r="U405"/>
  <c r="T401"/>
  <c r="S401"/>
  <c r="Q401"/>
  <c r="P401"/>
  <c r="O401"/>
  <c r="N401"/>
  <c r="M401"/>
  <c r="L401"/>
  <c r="K401"/>
  <c r="J401"/>
  <c r="I401"/>
  <c r="H401"/>
  <c r="G401"/>
  <c r="F401"/>
  <c r="E401"/>
  <c r="U395"/>
  <c r="U391"/>
  <c r="T390"/>
  <c r="U390" s="1"/>
  <c r="S390"/>
  <c r="R390"/>
  <c r="Q390"/>
  <c r="P390"/>
  <c r="O390"/>
  <c r="N390"/>
  <c r="M390"/>
  <c r="L390"/>
  <c r="K390"/>
  <c r="J390"/>
  <c r="I390"/>
  <c r="H390"/>
  <c r="G390"/>
  <c r="F390"/>
  <c r="E390"/>
  <c r="U382"/>
  <c r="U380"/>
  <c r="U379"/>
  <c r="T378"/>
  <c r="U378" s="1"/>
  <c r="R378"/>
  <c r="Q378"/>
  <c r="P378"/>
  <c r="O378"/>
  <c r="N378"/>
  <c r="M378"/>
  <c r="L378"/>
  <c r="K378"/>
  <c r="J378"/>
  <c r="I378"/>
  <c r="H378"/>
  <c r="G378"/>
  <c r="F378"/>
  <c r="E378"/>
  <c r="S375"/>
  <c r="S378" s="1"/>
  <c r="U372"/>
  <c r="U371"/>
  <c r="T367"/>
  <c r="S367"/>
  <c r="Q367"/>
  <c r="P367"/>
  <c r="O367"/>
  <c r="N367"/>
  <c r="M367"/>
  <c r="L367"/>
  <c r="K367"/>
  <c r="J367"/>
  <c r="I367"/>
  <c r="H367"/>
  <c r="G367"/>
  <c r="F367"/>
  <c r="E367"/>
  <c r="U361"/>
  <c r="U357"/>
  <c r="T356"/>
  <c r="U356" s="1"/>
  <c r="S356"/>
  <c r="R356"/>
  <c r="Q356"/>
  <c r="P356"/>
  <c r="O356"/>
  <c r="N356"/>
  <c r="M356"/>
  <c r="L356"/>
  <c r="K356"/>
  <c r="J356"/>
  <c r="I356"/>
  <c r="H356"/>
  <c r="G356"/>
  <c r="F356"/>
  <c r="E356"/>
  <c r="U348"/>
  <c r="U346"/>
  <c r="U345"/>
  <c r="T344"/>
  <c r="U344" s="1"/>
  <c r="R344"/>
  <c r="Q344"/>
  <c r="P344"/>
  <c r="O344"/>
  <c r="N344"/>
  <c r="M344"/>
  <c r="L344"/>
  <c r="K344"/>
  <c r="J344"/>
  <c r="I344"/>
  <c r="H344"/>
  <c r="G344"/>
  <c r="F344"/>
  <c r="E344"/>
  <c r="S341"/>
  <c r="S344" s="1"/>
  <c r="U338"/>
  <c r="U337"/>
  <c r="T333"/>
  <c r="S333"/>
  <c r="Q333"/>
  <c r="P333"/>
  <c r="O333"/>
  <c r="N333"/>
  <c r="M333"/>
  <c r="L333"/>
  <c r="K333"/>
  <c r="J333"/>
  <c r="I333"/>
  <c r="H333"/>
  <c r="G333"/>
  <c r="F333"/>
  <c r="E333"/>
  <c r="U327"/>
  <c r="U323"/>
  <c r="T322" l="1"/>
  <c r="U322" s="1"/>
  <c r="S322"/>
  <c r="R322"/>
  <c r="Q322"/>
  <c r="P322"/>
  <c r="O322"/>
  <c r="N322"/>
  <c r="M322"/>
  <c r="L322"/>
  <c r="K322"/>
  <c r="J322"/>
  <c r="I322"/>
  <c r="H322"/>
  <c r="G322"/>
  <c r="F322"/>
  <c r="E322"/>
  <c r="U314"/>
  <c r="U312"/>
  <c r="U311"/>
  <c r="T310" l="1"/>
  <c r="U310" s="1"/>
  <c r="R310"/>
  <c r="Q310"/>
  <c r="P310"/>
  <c r="O310"/>
  <c r="N310"/>
  <c r="M310"/>
  <c r="L310"/>
  <c r="K310"/>
  <c r="J310"/>
  <c r="I310"/>
  <c r="H310"/>
  <c r="G310"/>
  <c r="F310"/>
  <c r="E310"/>
  <c r="S307"/>
  <c r="S310" s="1"/>
  <c r="U304"/>
  <c r="U303"/>
  <c r="T299"/>
  <c r="S299"/>
  <c r="Q299"/>
  <c r="P299"/>
  <c r="O299"/>
  <c r="N299"/>
  <c r="M299"/>
  <c r="L299"/>
  <c r="K299"/>
  <c r="J299"/>
  <c r="I299"/>
  <c r="H299"/>
  <c r="G299"/>
  <c r="F299"/>
  <c r="E299"/>
  <c r="T288" l="1"/>
  <c r="S288"/>
  <c r="R288"/>
  <c r="Q288"/>
  <c r="P288"/>
  <c r="O288"/>
  <c r="N288"/>
  <c r="M288"/>
  <c r="L288"/>
  <c r="K288"/>
  <c r="J288"/>
  <c r="I288"/>
  <c r="H288"/>
  <c r="G288"/>
  <c r="F288"/>
  <c r="E288"/>
  <c r="U279"/>
  <c r="U277"/>
  <c r="U276"/>
  <c r="T275" l="1"/>
  <c r="U275" s="1"/>
  <c r="R275"/>
  <c r="Q275"/>
  <c r="P275"/>
  <c r="O275"/>
  <c r="N275"/>
  <c r="M275"/>
  <c r="L275"/>
  <c r="K275"/>
  <c r="J275"/>
  <c r="I275"/>
  <c r="H275"/>
  <c r="G275"/>
  <c r="F275"/>
  <c r="E275"/>
  <c r="U270"/>
  <c r="S269"/>
  <c r="S275" s="1"/>
  <c r="U268"/>
  <c r="U265"/>
  <c r="U264"/>
  <c r="T261"/>
  <c r="S261"/>
  <c r="Q261"/>
  <c r="P261"/>
  <c r="O261"/>
  <c r="N261"/>
  <c r="M261"/>
  <c r="L261"/>
  <c r="K261"/>
  <c r="J261"/>
  <c r="I261"/>
  <c r="H261"/>
  <c r="G261"/>
  <c r="F261"/>
  <c r="E261"/>
  <c r="U269" l="1"/>
  <c r="T250"/>
  <c r="S250"/>
  <c r="R250"/>
  <c r="Q250"/>
  <c r="P250"/>
  <c r="O250"/>
  <c r="N250"/>
  <c r="M250"/>
  <c r="L250"/>
  <c r="K250"/>
  <c r="J250"/>
  <c r="I250"/>
  <c r="H250"/>
  <c r="G250"/>
  <c r="F250"/>
  <c r="E250"/>
  <c r="U241"/>
  <c r="U239"/>
  <c r="U238"/>
  <c r="T237" l="1"/>
  <c r="U237" s="1"/>
  <c r="R237"/>
  <c r="Q237"/>
  <c r="P237"/>
  <c r="O237"/>
  <c r="N237"/>
  <c r="M237"/>
  <c r="L237"/>
  <c r="K237"/>
  <c r="J237"/>
  <c r="I237"/>
  <c r="H237"/>
  <c r="G237"/>
  <c r="F237"/>
  <c r="E237"/>
  <c r="U232"/>
  <c r="S231"/>
  <c r="S237" s="1"/>
  <c r="U230"/>
  <c r="U227"/>
  <c r="U226"/>
  <c r="T223"/>
  <c r="S223"/>
  <c r="Q223"/>
  <c r="P223"/>
  <c r="O223"/>
  <c r="N223"/>
  <c r="M223"/>
  <c r="L223"/>
  <c r="K223"/>
  <c r="J223"/>
  <c r="I223"/>
  <c r="H223"/>
  <c r="G223"/>
  <c r="F223"/>
  <c r="E223"/>
  <c r="U231" l="1"/>
  <c r="T212"/>
  <c r="S212"/>
  <c r="R212"/>
  <c r="Q212"/>
  <c r="P212"/>
  <c r="O212"/>
  <c r="N212"/>
  <c r="M212"/>
  <c r="L212"/>
  <c r="K212"/>
  <c r="J212"/>
  <c r="I212"/>
  <c r="H212"/>
  <c r="G212"/>
  <c r="F212"/>
  <c r="E212"/>
  <c r="U203"/>
  <c r="U201"/>
  <c r="U200"/>
  <c r="T199" l="1"/>
  <c r="U199" s="1"/>
  <c r="R199"/>
  <c r="Q199"/>
  <c r="P199"/>
  <c r="O199"/>
  <c r="N199"/>
  <c r="M199"/>
  <c r="L199"/>
  <c r="K199"/>
  <c r="J199"/>
  <c r="I199"/>
  <c r="H199"/>
  <c r="G199"/>
  <c r="F199"/>
  <c r="E199"/>
  <c r="U194"/>
  <c r="S193"/>
  <c r="U193" s="1"/>
  <c r="U192"/>
  <c r="U189"/>
  <c r="U188"/>
  <c r="T185"/>
  <c r="S185"/>
  <c r="Q185"/>
  <c r="P185"/>
  <c r="O185"/>
  <c r="N185"/>
  <c r="M185"/>
  <c r="L185"/>
  <c r="K185"/>
  <c r="J185"/>
  <c r="I185"/>
  <c r="H185"/>
  <c r="G185"/>
  <c r="F185"/>
  <c r="E185"/>
  <c r="S199" l="1"/>
  <c r="T174"/>
  <c r="S174"/>
  <c r="R174"/>
  <c r="Q174"/>
  <c r="P174"/>
  <c r="O174"/>
  <c r="N174"/>
  <c r="M174"/>
  <c r="L174"/>
  <c r="K174"/>
  <c r="J174"/>
  <c r="I174"/>
  <c r="H174"/>
  <c r="G174"/>
  <c r="F174"/>
  <c r="E174"/>
  <c r="U165"/>
  <c r="U163"/>
  <c r="U162"/>
  <c r="T161" l="1"/>
  <c r="U161" s="1"/>
  <c r="R161"/>
  <c r="Q161"/>
  <c r="P161"/>
  <c r="O161"/>
  <c r="N161"/>
  <c r="M161"/>
  <c r="L161"/>
  <c r="K161"/>
  <c r="J161"/>
  <c r="I161"/>
  <c r="H161"/>
  <c r="G161"/>
  <c r="F161"/>
  <c r="E161"/>
  <c r="U156"/>
  <c r="S155"/>
  <c r="S161" s="1"/>
  <c r="U154"/>
  <c r="U151"/>
  <c r="U150"/>
  <c r="T147"/>
  <c r="S147"/>
  <c r="Q147"/>
  <c r="P147"/>
  <c r="O147"/>
  <c r="N147"/>
  <c r="M147"/>
  <c r="L147"/>
  <c r="K147"/>
  <c r="J147"/>
  <c r="I147"/>
  <c r="H147"/>
  <c r="G147"/>
  <c r="F147"/>
  <c r="E147"/>
  <c r="U155" l="1"/>
  <c r="T137"/>
  <c r="S137"/>
  <c r="R137"/>
  <c r="Q137"/>
  <c r="P137"/>
  <c r="O137"/>
  <c r="N137"/>
  <c r="M137"/>
  <c r="L137"/>
  <c r="K137"/>
  <c r="J137"/>
  <c r="I137"/>
  <c r="H137"/>
  <c r="G137"/>
  <c r="F137"/>
  <c r="E137"/>
  <c r="T127" l="1"/>
  <c r="S127"/>
  <c r="R127"/>
  <c r="Q127"/>
  <c r="P127"/>
  <c r="O127"/>
  <c r="N127"/>
  <c r="M127"/>
  <c r="L127"/>
  <c r="K127"/>
  <c r="J127"/>
  <c r="I127"/>
  <c r="H127"/>
  <c r="G127"/>
  <c r="F127"/>
  <c r="E127"/>
  <c r="T118"/>
  <c r="S118"/>
  <c r="Q118"/>
  <c r="P118"/>
  <c r="O118"/>
  <c r="N118"/>
  <c r="M118"/>
  <c r="L118"/>
  <c r="K118"/>
  <c r="J118"/>
  <c r="I118"/>
  <c r="H118"/>
  <c r="G118"/>
  <c r="F118"/>
  <c r="E118"/>
  <c r="T108" l="1"/>
  <c r="S108"/>
  <c r="R108"/>
  <c r="Q108"/>
  <c r="P108"/>
  <c r="O108"/>
  <c r="N108"/>
  <c r="M108"/>
  <c r="L108"/>
  <c r="K108"/>
  <c r="J108"/>
  <c r="I108"/>
  <c r="H108"/>
  <c r="G108"/>
  <c r="F108"/>
  <c r="E108"/>
  <c r="T98" l="1"/>
  <c r="S98"/>
  <c r="R98"/>
  <c r="Q98"/>
  <c r="P98"/>
  <c r="O98"/>
  <c r="N98"/>
  <c r="M98"/>
  <c r="L98"/>
  <c r="K98"/>
  <c r="J98"/>
  <c r="I98"/>
  <c r="H98"/>
  <c r="G98"/>
  <c r="F98"/>
  <c r="E98"/>
  <c r="T89"/>
  <c r="S89"/>
  <c r="Q89"/>
  <c r="P89"/>
  <c r="O89"/>
  <c r="N89"/>
  <c r="M89"/>
  <c r="L89"/>
  <c r="K89"/>
  <c r="J89"/>
  <c r="I89"/>
  <c r="H89"/>
  <c r="G89"/>
  <c r="F89"/>
  <c r="E89"/>
  <c r="T79" l="1"/>
  <c r="S79"/>
  <c r="R79"/>
  <c r="Q79"/>
  <c r="P79"/>
  <c r="O79"/>
  <c r="N79"/>
  <c r="M79"/>
  <c r="L79"/>
  <c r="K79"/>
  <c r="J79"/>
  <c r="I79"/>
  <c r="H79"/>
  <c r="G79"/>
  <c r="F79"/>
  <c r="E79"/>
  <c r="T69" l="1"/>
  <c r="S69"/>
  <c r="R69"/>
  <c r="Q69"/>
  <c r="P69"/>
  <c r="O69"/>
  <c r="N69"/>
  <c r="M69"/>
  <c r="L69"/>
  <c r="K69"/>
  <c r="J69"/>
  <c r="I69"/>
  <c r="H69"/>
  <c r="G69"/>
  <c r="F69"/>
  <c r="E69"/>
  <c r="T60"/>
  <c r="S60"/>
  <c r="Q60"/>
  <c r="P60"/>
  <c r="O60"/>
  <c r="N60"/>
  <c r="M60"/>
  <c r="L60"/>
  <c r="K60"/>
  <c r="J60"/>
  <c r="I60"/>
  <c r="H60"/>
  <c r="G60"/>
  <c r="F60"/>
  <c r="E60"/>
  <c r="T50" l="1"/>
  <c r="S50"/>
  <c r="R50"/>
  <c r="Q50"/>
  <c r="P50"/>
  <c r="O50"/>
  <c r="N50"/>
  <c r="M50"/>
  <c r="L50"/>
  <c r="K50"/>
  <c r="J50"/>
  <c r="I50"/>
  <c r="H50"/>
  <c r="G50"/>
  <c r="F50"/>
  <c r="E50"/>
  <c r="T40" l="1"/>
  <c r="S40"/>
  <c r="R40"/>
  <c r="Q40"/>
  <c r="P40"/>
  <c r="O40"/>
  <c r="N40"/>
  <c r="M40"/>
  <c r="L40"/>
  <c r="K40"/>
  <c r="J40"/>
  <c r="I40"/>
  <c r="H40"/>
  <c r="G40"/>
  <c r="F40"/>
  <c r="E40"/>
  <c r="T31"/>
  <c r="S31"/>
  <c r="Q31"/>
  <c r="P31"/>
  <c r="O31"/>
  <c r="N31"/>
  <c r="M31"/>
  <c r="L31"/>
  <c r="K31"/>
  <c r="J31"/>
  <c r="I31"/>
  <c r="H31"/>
  <c r="G31"/>
  <c r="F31"/>
  <c r="E31"/>
  <c r="T21" l="1"/>
  <c r="S21"/>
  <c r="R21"/>
  <c r="Q21"/>
  <c r="P21"/>
  <c r="O21"/>
  <c r="N21"/>
  <c r="M21"/>
  <c r="L21"/>
  <c r="K21"/>
  <c r="J21"/>
  <c r="I21"/>
  <c r="H21"/>
  <c r="G21"/>
  <c r="F21"/>
  <c r="E21"/>
  <c r="T11" l="1"/>
  <c r="S11"/>
  <c r="R11"/>
  <c r="Q11"/>
  <c r="P11"/>
  <c r="O11"/>
  <c r="N11"/>
  <c r="M11"/>
  <c r="L11"/>
  <c r="K11"/>
  <c r="J11"/>
  <c r="I11"/>
  <c r="H11"/>
  <c r="G11"/>
  <c r="F11"/>
  <c r="E11"/>
  <c r="AB54" i="14"/>
  <c r="AA54"/>
  <c r="Z54"/>
  <c r="G54"/>
  <c r="F54"/>
  <c r="AB42"/>
  <c r="Z42"/>
  <c r="F42"/>
  <c r="AB38"/>
  <c r="AA38"/>
  <c r="Z38"/>
  <c r="G38"/>
  <c r="F38"/>
  <c r="AB34"/>
  <c r="AA34"/>
  <c r="Z34"/>
  <c r="G34"/>
  <c r="F34"/>
  <c r="AB30"/>
  <c r="AA30"/>
  <c r="Z30"/>
  <c r="G30"/>
  <c r="F30"/>
  <c r="AB26"/>
  <c r="AA26"/>
  <c r="Z26"/>
  <c r="G26"/>
  <c r="F26"/>
  <c r="AB22"/>
  <c r="AA22"/>
  <c r="Z22"/>
  <c r="G22"/>
  <c r="F22"/>
  <c r="AB18"/>
  <c r="Z18"/>
  <c r="F18"/>
  <c r="AB14"/>
  <c r="Z14"/>
  <c r="G14"/>
  <c r="F14"/>
  <c r="AC6"/>
  <c r="AB6"/>
  <c r="AA6"/>
  <c r="Z6"/>
  <c r="G6"/>
  <c r="F6"/>
  <c r="AB106" i="13"/>
  <c r="AA106"/>
  <c r="Z106"/>
  <c r="E106"/>
  <c r="AC94"/>
  <c r="AB94"/>
  <c r="AA94"/>
  <c r="Z94"/>
  <c r="F94"/>
  <c r="E94"/>
  <c r="T86"/>
  <c r="G83"/>
  <c r="G81"/>
  <c r="G80"/>
  <c r="AB78"/>
  <c r="AA78"/>
  <c r="Z78"/>
  <c r="W78"/>
  <c r="T78"/>
  <c r="G78"/>
  <c r="F78"/>
  <c r="E78"/>
  <c r="AC74"/>
  <c r="AB74"/>
  <c r="Z74"/>
  <c r="E74"/>
  <c r="AC70"/>
  <c r="AB70"/>
  <c r="AA70"/>
  <c r="Z70"/>
  <c r="F70"/>
  <c r="E70"/>
  <c r="AC66"/>
  <c r="AB66"/>
  <c r="AA66"/>
  <c r="Z66"/>
  <c r="F66"/>
  <c r="E66"/>
  <c r="F58"/>
  <c r="E58"/>
  <c r="AA47"/>
  <c r="AA43"/>
  <c r="AC42"/>
  <c r="AB42"/>
  <c r="AA42"/>
  <c r="Z42"/>
  <c r="AA39"/>
  <c r="AC38"/>
  <c r="AB38"/>
  <c r="AA38"/>
  <c r="Z38"/>
  <c r="F38"/>
  <c r="E38"/>
  <c r="AB34"/>
  <c r="Z34"/>
  <c r="E34"/>
  <c r="AC30"/>
  <c r="AB30"/>
  <c r="AA30"/>
  <c r="Z30"/>
  <c r="E30"/>
  <c r="F28"/>
  <c r="F30" s="1"/>
  <c r="AC26"/>
  <c r="AB26"/>
  <c r="AA26"/>
  <c r="Z26"/>
  <c r="E26"/>
  <c r="F24"/>
  <c r="F26" s="1"/>
  <c r="AC22"/>
  <c r="AB22"/>
  <c r="AA22"/>
  <c r="Z22"/>
  <c r="F22"/>
  <c r="E22"/>
  <c r="F20"/>
  <c r="AB149" i="12"/>
  <c r="AB148"/>
  <c r="AC146"/>
  <c r="AB146"/>
  <c r="AA146"/>
  <c r="AD142"/>
  <c r="AC142"/>
  <c r="AA142"/>
  <c r="G142"/>
  <c r="F142"/>
  <c r="AB140"/>
  <c r="AB142" s="1"/>
  <c r="AD138"/>
  <c r="AC138"/>
  <c r="AA138"/>
  <c r="G138"/>
  <c r="F138"/>
  <c r="AB136"/>
  <c r="AB138" s="1"/>
  <c r="AC131"/>
  <c r="AB131"/>
  <c r="AA131"/>
  <c r="G131"/>
  <c r="F131"/>
  <c r="AD127"/>
  <c r="AC127"/>
  <c r="AB127"/>
  <c r="AA127"/>
  <c r="G127"/>
  <c r="F127"/>
  <c r="AD120"/>
  <c r="AC120"/>
  <c r="AB120"/>
  <c r="AA120"/>
  <c r="G120"/>
  <c r="F120"/>
  <c r="AC116"/>
  <c r="AB116"/>
  <c r="AA116"/>
  <c r="G116"/>
  <c r="F116"/>
  <c r="AD112"/>
  <c r="AC112"/>
  <c r="AB112"/>
  <c r="AA112"/>
  <c r="G112"/>
  <c r="F112"/>
  <c r="AD108"/>
  <c r="AC108"/>
  <c r="AB108"/>
  <c r="AA108"/>
  <c r="G108"/>
  <c r="F108"/>
  <c r="AC101"/>
  <c r="AB101"/>
  <c r="AA101"/>
  <c r="G101"/>
  <c r="F101"/>
  <c r="AD94"/>
  <c r="AC94"/>
  <c r="AB94"/>
  <c r="AA94"/>
  <c r="G94"/>
  <c r="F94"/>
  <c r="AD90"/>
  <c r="AC90"/>
  <c r="AB90"/>
  <c r="AA90"/>
  <c r="G90"/>
  <c r="F90"/>
  <c r="AD86"/>
  <c r="AC86"/>
  <c r="AB86"/>
  <c r="AA86"/>
  <c r="G86"/>
  <c r="F86"/>
  <c r="AD82"/>
  <c r="AC82"/>
  <c r="AB82"/>
  <c r="AA82"/>
  <c r="G82"/>
  <c r="F82"/>
  <c r="AD75"/>
  <c r="AC75"/>
  <c r="AA75"/>
  <c r="G75"/>
  <c r="F75"/>
  <c r="AB73"/>
  <c r="AB75" s="1"/>
  <c r="AD71"/>
  <c r="AC71"/>
  <c r="AA71"/>
  <c r="G71"/>
  <c r="F71"/>
  <c r="AB69"/>
  <c r="AB71" s="1"/>
  <c r="AC64"/>
  <c r="AB64"/>
  <c r="AA64"/>
  <c r="G64"/>
  <c r="F64"/>
  <c r="AC60"/>
  <c r="AB60"/>
  <c r="AA60"/>
  <c r="G60"/>
  <c r="F60"/>
  <c r="AC56"/>
  <c r="AB56"/>
  <c r="AA56"/>
  <c r="G56"/>
  <c r="F56"/>
  <c r="AC52"/>
  <c r="AB52"/>
  <c r="AA52"/>
  <c r="G52"/>
  <c r="F52"/>
  <c r="AC48"/>
  <c r="AB48"/>
  <c r="AA48"/>
  <c r="G48"/>
  <c r="F48"/>
  <c r="AC41"/>
  <c r="AB41"/>
  <c r="AA41"/>
  <c r="G41"/>
  <c r="F41"/>
  <c r="AC37"/>
  <c r="AB37"/>
  <c r="AA37"/>
  <c r="G37"/>
  <c r="F37"/>
  <c r="AC33"/>
  <c r="AB33"/>
  <c r="AA33"/>
  <c r="G33"/>
  <c r="F33"/>
  <c r="AC29"/>
  <c r="AB29"/>
  <c r="AA29"/>
  <c r="G29"/>
  <c r="F29"/>
  <c r="AD22"/>
  <c r="AC22"/>
  <c r="AB22"/>
  <c r="AA22"/>
  <c r="G22"/>
  <c r="F22"/>
  <c r="AD18"/>
  <c r="AC18"/>
  <c r="AB18"/>
  <c r="AA18"/>
  <c r="G18"/>
  <c r="F18"/>
  <c r="AD14"/>
  <c r="AC14"/>
  <c r="AB14"/>
  <c r="AA14"/>
  <c r="G14"/>
  <c r="F14"/>
  <c r="AD10"/>
  <c r="AC10"/>
  <c r="AB10"/>
  <c r="AA10"/>
  <c r="G10"/>
  <c r="F10"/>
  <c r="AD6"/>
  <c r="AC6"/>
  <c r="AB6"/>
  <c r="AA6"/>
  <c r="G6"/>
  <c r="F6"/>
</calcChain>
</file>

<file path=xl/sharedStrings.xml><?xml version="1.0" encoding="utf-8"?>
<sst xmlns="http://schemas.openxmlformats.org/spreadsheetml/2006/main" count="4924" uniqueCount="1252">
  <si>
    <t>品种类型</t>
  </si>
  <si>
    <t>品种名称</t>
  </si>
  <si>
    <t>株高</t>
  </si>
  <si>
    <t>产量</t>
  </si>
  <si>
    <t>(CM)</t>
  </si>
  <si>
    <t>(%)</t>
  </si>
  <si>
    <t>(kg)</t>
  </si>
  <si>
    <t>位次</t>
  </si>
  <si>
    <r>
      <rPr>
        <sz val="10"/>
        <color theme="1"/>
        <rFont val="宋体"/>
        <family val="3"/>
        <charset val="134"/>
      </rPr>
      <t>中籼区</t>
    </r>
    <r>
      <rPr>
        <sz val="10"/>
        <color theme="1"/>
        <rFont val="Times New Roman"/>
        <family val="1"/>
      </rPr>
      <t>08</t>
    </r>
  </si>
  <si>
    <t>中籼区01</t>
  </si>
  <si>
    <r>
      <rPr>
        <sz val="10"/>
        <color theme="1"/>
        <rFont val="宋体"/>
        <family val="3"/>
        <charset val="134"/>
      </rPr>
      <t>中籼生</t>
    </r>
    <r>
      <rPr>
        <sz val="10"/>
        <color theme="1"/>
        <rFont val="Times New Roman"/>
        <family val="1"/>
      </rPr>
      <t>01</t>
    </r>
  </si>
  <si>
    <t>中籼区02</t>
  </si>
  <si>
    <t>中粳区08</t>
  </si>
  <si>
    <t>中粳区05</t>
  </si>
  <si>
    <t>中粳区03</t>
  </si>
  <si>
    <t>中粳区13</t>
  </si>
  <si>
    <t>中粳早区01</t>
  </si>
  <si>
    <t>迟粳区02</t>
  </si>
  <si>
    <t>迟粳区04</t>
  </si>
  <si>
    <t>2</t>
  </si>
  <si>
    <t>早晚区03</t>
  </si>
  <si>
    <t xml:space="preserve">1 </t>
  </si>
  <si>
    <t>申请单位</t>
  </si>
  <si>
    <t>年份</t>
  </si>
  <si>
    <t>米质</t>
  </si>
  <si>
    <t>抗性</t>
  </si>
  <si>
    <t>生育期</t>
  </si>
  <si>
    <t>生育期较对照</t>
  </si>
  <si>
    <t>考察 评价</t>
  </si>
  <si>
    <t>亩产量</t>
  </si>
  <si>
    <t>较对照</t>
  </si>
  <si>
    <t>增/减点</t>
  </si>
  <si>
    <t>出糙率</t>
  </si>
  <si>
    <t>整精米率</t>
  </si>
  <si>
    <t>垩白率</t>
  </si>
  <si>
    <t>垩白度</t>
  </si>
  <si>
    <t>胶稠度</t>
  </si>
  <si>
    <t>直链淀粉</t>
  </si>
  <si>
    <t>长宽比</t>
  </si>
  <si>
    <t>优质等级</t>
  </si>
  <si>
    <t>食味分</t>
  </si>
  <si>
    <t>穗茎瘟损失率</t>
  </si>
  <si>
    <t>穗茎瘟综合抗性指数</t>
  </si>
  <si>
    <t>穗茎瘟（综合）</t>
  </si>
  <si>
    <t>白叶枯</t>
  </si>
  <si>
    <t>纹枯病</t>
  </si>
  <si>
    <t>条纹叶枯</t>
  </si>
  <si>
    <t>9/1</t>
  </si>
  <si>
    <t>/</t>
  </si>
  <si>
    <t>MR</t>
  </si>
  <si>
    <t>R</t>
  </si>
  <si>
    <t>9/0</t>
  </si>
  <si>
    <t>10/0</t>
  </si>
  <si>
    <t>优3</t>
  </si>
  <si>
    <t>MS</t>
  </si>
  <si>
    <t>HR</t>
  </si>
  <si>
    <t>8/1</t>
  </si>
  <si>
    <t>普通</t>
  </si>
  <si>
    <t>S</t>
  </si>
  <si>
    <t>11/2</t>
  </si>
  <si>
    <t>阴糯</t>
  </si>
  <si>
    <t>12/0</t>
  </si>
  <si>
    <t>11/1</t>
  </si>
  <si>
    <t>7/3</t>
  </si>
  <si>
    <t>10/1</t>
  </si>
  <si>
    <t>11/0</t>
  </si>
  <si>
    <t>3</t>
  </si>
  <si>
    <t>1</t>
  </si>
  <si>
    <t>6/5</t>
  </si>
  <si>
    <t>6</t>
  </si>
  <si>
    <t>8/3</t>
  </si>
  <si>
    <t>HS</t>
  </si>
  <si>
    <t>9/2</t>
  </si>
  <si>
    <t>糯米</t>
  </si>
  <si>
    <t>优2</t>
  </si>
  <si>
    <t>淮稻5号（CK)</t>
  </si>
  <si>
    <t>8/2</t>
  </si>
  <si>
    <t>2017年</t>
  </si>
  <si>
    <t>7/0</t>
  </si>
  <si>
    <t>早晚生04</t>
  </si>
  <si>
    <t>6/0</t>
  </si>
  <si>
    <t>5级</t>
  </si>
  <si>
    <t>5/0</t>
  </si>
  <si>
    <t>4/2</t>
  </si>
  <si>
    <t>5/1</t>
  </si>
  <si>
    <t>4/1</t>
  </si>
  <si>
    <t>8/0</t>
  </si>
  <si>
    <t>2020年水稻报审品种综合性状表（省区试品种）</t>
    <phoneticPr fontId="11" type="noConversion"/>
  </si>
  <si>
    <t>序号</t>
    <phoneticPr fontId="11" type="noConversion"/>
  </si>
  <si>
    <t>品种类型</t>
    <phoneticPr fontId="11" type="noConversion"/>
  </si>
  <si>
    <t>试验年份</t>
    <phoneticPr fontId="11" type="noConversion"/>
  </si>
  <si>
    <t>编号</t>
    <phoneticPr fontId="11" type="noConversion"/>
  </si>
  <si>
    <t>米质（武汉检测结果）</t>
    <phoneticPr fontId="11" type="noConversion"/>
  </si>
  <si>
    <t>食味品尝分</t>
    <phoneticPr fontId="11" type="noConversion"/>
  </si>
  <si>
    <t>考察评价</t>
    <phoneticPr fontId="11" type="noConversion"/>
  </si>
  <si>
    <t>较平均产量</t>
  </si>
  <si>
    <t>增/减点</t>
    <phoneticPr fontId="11" type="noConversion"/>
  </si>
  <si>
    <t>中籼区03</t>
  </si>
  <si>
    <t>区试平均</t>
    <phoneticPr fontId="11" type="noConversion"/>
  </si>
  <si>
    <r>
      <rPr>
        <sz val="12"/>
        <rFont val="宋体"/>
        <family val="3"/>
        <charset val="134"/>
      </rPr>
      <t>中籼生</t>
    </r>
    <r>
      <rPr>
        <sz val="12"/>
        <rFont val="Times New Roman"/>
        <family val="1"/>
      </rPr>
      <t>01</t>
    </r>
    <phoneticPr fontId="11" type="noConversion"/>
  </si>
  <si>
    <t>中籼区05</t>
  </si>
  <si>
    <r>
      <rPr>
        <sz val="12"/>
        <rFont val="宋体"/>
        <family val="3"/>
        <charset val="134"/>
      </rPr>
      <t>中籼生</t>
    </r>
    <r>
      <rPr>
        <sz val="12"/>
        <rFont val="Times New Roman"/>
        <family val="1"/>
      </rPr>
      <t>02</t>
    </r>
    <phoneticPr fontId="11" type="noConversion"/>
  </si>
  <si>
    <t>中籼区06</t>
  </si>
  <si>
    <t>7/2</t>
  </si>
  <si>
    <r>
      <rPr>
        <sz val="12"/>
        <rFont val="宋体"/>
        <family val="3"/>
        <charset val="134"/>
      </rPr>
      <t>中籼生</t>
    </r>
    <r>
      <rPr>
        <sz val="12"/>
        <rFont val="Times New Roman"/>
        <family val="1"/>
      </rPr>
      <t>03</t>
    </r>
    <phoneticPr fontId="11" type="noConversion"/>
  </si>
  <si>
    <r>
      <t>优</t>
    </r>
    <r>
      <rPr>
        <sz val="12"/>
        <rFont val="Times New Roman"/>
        <family val="1"/>
      </rPr>
      <t>3</t>
    </r>
  </si>
  <si>
    <t>中籼区07</t>
  </si>
  <si>
    <t>6/3</t>
  </si>
  <si>
    <t>中籼区04</t>
  </si>
  <si>
    <r>
      <rPr>
        <sz val="12"/>
        <rFont val="宋体"/>
        <family val="3"/>
        <charset val="134"/>
      </rPr>
      <t>中籼生</t>
    </r>
    <r>
      <rPr>
        <sz val="12"/>
        <rFont val="Times New Roman"/>
        <family val="1"/>
      </rPr>
      <t>04</t>
    </r>
    <phoneticPr fontId="11" type="noConversion"/>
  </si>
  <si>
    <t>中籼区13</t>
  </si>
  <si>
    <t>中籼区08</t>
  </si>
  <si>
    <r>
      <rPr>
        <sz val="12"/>
        <rFont val="宋体"/>
        <family val="3"/>
        <charset val="134"/>
      </rPr>
      <t>中籼生</t>
    </r>
    <r>
      <rPr>
        <sz val="12"/>
        <rFont val="Times New Roman"/>
        <family val="1"/>
      </rPr>
      <t>05</t>
    </r>
    <phoneticPr fontId="11" type="noConversion"/>
  </si>
  <si>
    <t>CK</t>
    <phoneticPr fontId="11" type="noConversion"/>
  </si>
  <si>
    <r>
      <t>Ⅱ优</t>
    </r>
    <r>
      <rPr>
        <sz val="12"/>
        <rFont val="Times New Roman"/>
        <family val="1"/>
      </rPr>
      <t>084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CK</t>
    </r>
    <r>
      <rPr>
        <sz val="12"/>
        <rFont val="宋体"/>
        <family val="3"/>
        <charset val="134"/>
      </rPr>
      <t>）</t>
    </r>
  </si>
  <si>
    <t>中籼区14</t>
  </si>
  <si>
    <r>
      <t>中籼区</t>
    </r>
    <r>
      <rPr>
        <sz val="12"/>
        <rFont val="Times New Roman"/>
        <family val="1"/>
      </rPr>
      <t>13</t>
    </r>
  </si>
  <si>
    <r>
      <t>中籼生</t>
    </r>
    <r>
      <rPr>
        <sz val="12"/>
        <rFont val="Times New Roman"/>
        <family val="1"/>
      </rPr>
      <t>06</t>
    </r>
  </si>
  <si>
    <t>中熟中粳</t>
    <phoneticPr fontId="11" type="noConversion"/>
  </si>
  <si>
    <r>
      <t>3</t>
    </r>
    <r>
      <rPr>
        <sz val="12"/>
        <rFont val="宋体"/>
        <family val="3"/>
        <charset val="134"/>
      </rPr>
      <t>级</t>
    </r>
  </si>
  <si>
    <t>10/2</t>
  </si>
  <si>
    <r>
      <t>5</t>
    </r>
    <r>
      <rPr>
        <sz val="12"/>
        <rFont val="宋体"/>
        <family val="3"/>
        <charset val="134"/>
      </rPr>
      <t>级</t>
    </r>
  </si>
  <si>
    <r>
      <t>5</t>
    </r>
    <r>
      <rPr>
        <b/>
        <sz val="12"/>
        <rFont val="宋体"/>
        <family val="3"/>
        <charset val="134"/>
      </rPr>
      <t>级</t>
    </r>
  </si>
  <si>
    <r>
      <rPr>
        <sz val="12"/>
        <rFont val="宋体"/>
        <family val="3"/>
        <charset val="134"/>
      </rPr>
      <t>中粳生</t>
    </r>
    <r>
      <rPr>
        <sz val="12"/>
        <rFont val="Times New Roman"/>
        <family val="1"/>
      </rPr>
      <t>01</t>
    </r>
    <phoneticPr fontId="11" type="noConversion"/>
  </si>
  <si>
    <t>中粳区07</t>
  </si>
  <si>
    <t>8/5</t>
  </si>
  <si>
    <t>中粳区04</t>
  </si>
  <si>
    <r>
      <rPr>
        <sz val="12"/>
        <rFont val="宋体"/>
        <family val="3"/>
        <charset val="134"/>
      </rPr>
      <t>中粳生</t>
    </r>
    <r>
      <rPr>
        <sz val="12"/>
        <rFont val="Times New Roman"/>
        <family val="1"/>
      </rPr>
      <t>02</t>
    </r>
    <phoneticPr fontId="11" type="noConversion"/>
  </si>
  <si>
    <t>中粳区10</t>
  </si>
  <si>
    <t>9/3</t>
  </si>
  <si>
    <r>
      <t>中粳生</t>
    </r>
    <r>
      <rPr>
        <sz val="12"/>
        <rFont val="Times New Roman"/>
        <family val="1"/>
      </rPr>
      <t>03</t>
    </r>
  </si>
  <si>
    <t>A220</t>
  </si>
  <si>
    <t>中粳区11</t>
  </si>
  <si>
    <r>
      <rPr>
        <sz val="12"/>
        <rFont val="宋体"/>
        <family val="3"/>
        <charset val="134"/>
      </rPr>
      <t>中粳生</t>
    </r>
    <r>
      <rPr>
        <sz val="12"/>
        <rFont val="Times New Roman"/>
        <family val="1"/>
      </rPr>
      <t>04</t>
    </r>
    <phoneticPr fontId="11" type="noConversion"/>
  </si>
  <si>
    <r>
      <t>徐稻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号（</t>
    </r>
    <r>
      <rPr>
        <sz val="12"/>
        <rFont val="Times New Roman"/>
        <family val="1"/>
      </rPr>
      <t>CK)</t>
    </r>
  </si>
  <si>
    <t>中粳区15</t>
  </si>
  <si>
    <r>
      <t>中粳生</t>
    </r>
    <r>
      <rPr>
        <sz val="12"/>
        <rFont val="Times New Roman"/>
        <family val="1"/>
      </rPr>
      <t>05</t>
    </r>
  </si>
  <si>
    <t>中粳早区03</t>
  </si>
  <si>
    <r>
      <rPr>
        <sz val="12"/>
        <rFont val="宋体"/>
        <family val="3"/>
        <charset val="134"/>
      </rPr>
      <t>中粳早生</t>
    </r>
    <r>
      <rPr>
        <sz val="12"/>
        <rFont val="Times New Roman"/>
        <family val="1"/>
      </rPr>
      <t>01</t>
    </r>
    <phoneticPr fontId="11" type="noConversion"/>
  </si>
  <si>
    <t>中粳早区04</t>
  </si>
  <si>
    <t>中粳早区02</t>
  </si>
  <si>
    <r>
      <rPr>
        <sz val="12"/>
        <rFont val="宋体"/>
        <family val="3"/>
        <charset val="134"/>
      </rPr>
      <t>中粳早生</t>
    </r>
    <r>
      <rPr>
        <sz val="12"/>
        <rFont val="Times New Roman"/>
        <family val="1"/>
      </rPr>
      <t>02</t>
    </r>
    <phoneticPr fontId="11" type="noConversion"/>
  </si>
  <si>
    <t>中粳早区05</t>
  </si>
  <si>
    <r>
      <t>3</t>
    </r>
    <r>
      <rPr>
        <b/>
        <sz val="12"/>
        <rFont val="宋体"/>
        <family val="3"/>
        <charset val="134"/>
      </rPr>
      <t>级</t>
    </r>
  </si>
  <si>
    <r>
      <rPr>
        <sz val="12"/>
        <rFont val="宋体"/>
        <family val="3"/>
        <charset val="134"/>
      </rPr>
      <t>中粳早生</t>
    </r>
    <r>
      <rPr>
        <sz val="12"/>
        <rFont val="Times New Roman"/>
        <family val="1"/>
      </rPr>
      <t>03</t>
    </r>
    <phoneticPr fontId="11" type="noConversion"/>
  </si>
  <si>
    <r>
      <rPr>
        <b/>
        <sz val="12"/>
        <rFont val="宋体"/>
        <family val="3"/>
        <charset val="134"/>
      </rPr>
      <t>高于对照武育粳</t>
    </r>
    <r>
      <rPr>
        <b/>
        <sz val="12"/>
        <rFont val="Times New Roman"/>
        <family val="1"/>
      </rPr>
      <t>3</t>
    </r>
    <r>
      <rPr>
        <b/>
        <sz val="12"/>
        <rFont val="宋体"/>
        <family val="3"/>
        <charset val="134"/>
      </rPr>
      <t>号</t>
    </r>
    <r>
      <rPr>
        <b/>
        <sz val="12"/>
        <rFont val="Times New Roman"/>
        <family val="1"/>
      </rPr>
      <t>0.39</t>
    </r>
    <r>
      <rPr>
        <b/>
        <sz val="12"/>
        <rFont val="宋体"/>
        <family val="3"/>
        <charset val="134"/>
      </rPr>
      <t>分</t>
    </r>
    <phoneticPr fontId="11" type="noConversion"/>
  </si>
  <si>
    <t>中粳早区10</t>
  </si>
  <si>
    <t>中粳早区07</t>
  </si>
  <si>
    <r>
      <rPr>
        <sz val="12"/>
        <rFont val="宋体"/>
        <family val="3"/>
        <charset val="134"/>
      </rPr>
      <t>中粳早生</t>
    </r>
    <r>
      <rPr>
        <sz val="12"/>
        <rFont val="Times New Roman"/>
        <family val="1"/>
      </rPr>
      <t>04</t>
    </r>
    <phoneticPr fontId="11" type="noConversion"/>
  </si>
  <si>
    <t>LZ1401</t>
  </si>
  <si>
    <t>中粳早区12</t>
  </si>
  <si>
    <t>中粳早区09</t>
  </si>
  <si>
    <t>中粳早生05</t>
  </si>
  <si>
    <r>
      <t>苏秀</t>
    </r>
    <r>
      <rPr>
        <sz val="12"/>
        <rFont val="Times New Roman"/>
        <family val="1"/>
      </rPr>
      <t>867(CK)</t>
    </r>
  </si>
  <si>
    <t>中粳早区13</t>
  </si>
  <si>
    <r>
      <t>中粳早区</t>
    </r>
    <r>
      <rPr>
        <sz val="12"/>
        <rFont val="Times New Roman"/>
        <family val="1"/>
      </rPr>
      <t>14</t>
    </r>
  </si>
  <si>
    <r>
      <rPr>
        <sz val="12"/>
        <rFont val="宋体"/>
        <family val="3"/>
        <charset val="134"/>
      </rPr>
      <t>中粳早生</t>
    </r>
    <r>
      <rPr>
        <sz val="12"/>
        <rFont val="Times New Roman"/>
        <family val="1"/>
      </rPr>
      <t>06</t>
    </r>
  </si>
  <si>
    <r>
      <t>迟粳区</t>
    </r>
    <r>
      <rPr>
        <sz val="12"/>
        <rFont val="Times New Roman"/>
        <family val="1"/>
      </rPr>
      <t>09</t>
    </r>
  </si>
  <si>
    <t>迟粳生01</t>
    <phoneticPr fontId="11" type="noConversion"/>
  </si>
  <si>
    <r>
      <t>迟粳区</t>
    </r>
    <r>
      <rPr>
        <sz val="12"/>
        <rFont val="Times New Roman"/>
        <family val="1"/>
      </rPr>
      <t>11</t>
    </r>
  </si>
  <si>
    <r>
      <t>迟粳区</t>
    </r>
    <r>
      <rPr>
        <sz val="12"/>
        <rFont val="Times New Roman"/>
        <family val="1"/>
      </rPr>
      <t>15</t>
    </r>
  </si>
  <si>
    <r>
      <t>迟粳区</t>
    </r>
    <r>
      <rPr>
        <sz val="12"/>
        <rFont val="Times New Roman"/>
        <family val="1"/>
      </rPr>
      <t>13</t>
    </r>
  </si>
  <si>
    <t>迟粳生03</t>
    <phoneticPr fontId="11" type="noConversion"/>
  </si>
  <si>
    <r>
      <t>早迟粳区</t>
    </r>
    <r>
      <rPr>
        <sz val="12"/>
        <rFont val="Times New Roman"/>
        <family val="1"/>
      </rPr>
      <t>07</t>
    </r>
  </si>
  <si>
    <t>迟粳早区05</t>
  </si>
  <si>
    <t>迟早生02</t>
  </si>
  <si>
    <t>3级</t>
  </si>
  <si>
    <r>
      <t>早迟粳区</t>
    </r>
    <r>
      <rPr>
        <sz val="12"/>
        <rFont val="Times New Roman"/>
        <family val="1"/>
      </rPr>
      <t>08</t>
    </r>
  </si>
  <si>
    <t>迟粳早区06</t>
  </si>
  <si>
    <r>
      <t>早迟粳区</t>
    </r>
    <r>
      <rPr>
        <sz val="12"/>
        <rFont val="Times New Roman"/>
        <family val="1"/>
      </rPr>
      <t>10</t>
    </r>
  </si>
  <si>
    <t>迟粳早区07</t>
  </si>
  <si>
    <t>高于对照南粳9108 0.87分</t>
    <phoneticPr fontId="11" type="noConversion"/>
  </si>
  <si>
    <t>迟早生04</t>
  </si>
  <si>
    <r>
      <t>早迟粳区</t>
    </r>
    <r>
      <rPr>
        <sz val="12"/>
        <rFont val="Times New Roman"/>
        <family val="1"/>
      </rPr>
      <t>11</t>
    </r>
  </si>
  <si>
    <t>迟粳早区08</t>
  </si>
  <si>
    <t>迟早生05</t>
  </si>
  <si>
    <t>武运粳27号(CK)</t>
  </si>
  <si>
    <r>
      <t>早迟粳区</t>
    </r>
    <r>
      <rPr>
        <sz val="12"/>
        <rFont val="Times New Roman"/>
        <family val="1"/>
      </rPr>
      <t>13</t>
    </r>
  </si>
  <si>
    <r>
      <t>迟粳早区</t>
    </r>
    <r>
      <rPr>
        <sz val="12"/>
        <rFont val="Times New Roman"/>
        <family val="1"/>
      </rPr>
      <t>14</t>
    </r>
  </si>
  <si>
    <t>迟早生07</t>
  </si>
  <si>
    <t>江苏天隆科技有限公司</t>
  </si>
  <si>
    <t>杂中区10</t>
  </si>
  <si>
    <r>
      <t>杂中区</t>
    </r>
    <r>
      <rPr>
        <sz val="12"/>
        <rFont val="Times New Roman"/>
        <family val="1"/>
      </rPr>
      <t>02</t>
    </r>
  </si>
  <si>
    <r>
      <t>杂中生</t>
    </r>
    <r>
      <rPr>
        <sz val="12"/>
        <rFont val="Times New Roman"/>
        <family val="1"/>
      </rPr>
      <t>02</t>
    </r>
  </si>
  <si>
    <t>甬优2640（CK)</t>
  </si>
  <si>
    <t>杂中区13</t>
  </si>
  <si>
    <r>
      <t>杂中区</t>
    </r>
    <r>
      <rPr>
        <sz val="12"/>
        <rFont val="Times New Roman"/>
        <family val="1"/>
      </rPr>
      <t>15</t>
    </r>
  </si>
  <si>
    <t>杂中生04</t>
  </si>
  <si>
    <t>早熟晚粳</t>
    <phoneticPr fontId="11" type="noConversion"/>
  </si>
  <si>
    <r>
      <t>早晚区</t>
    </r>
    <r>
      <rPr>
        <sz val="12"/>
        <rFont val="Times New Roman"/>
        <family val="1"/>
      </rPr>
      <t>05</t>
    </r>
  </si>
  <si>
    <t>早晚区01</t>
  </si>
  <si>
    <t>早晚生01</t>
    <phoneticPr fontId="11" type="noConversion"/>
  </si>
  <si>
    <t>6/7</t>
  </si>
  <si>
    <t>C16-1</t>
  </si>
  <si>
    <r>
      <t>早晚区</t>
    </r>
    <r>
      <rPr>
        <sz val="12"/>
        <rFont val="Times New Roman"/>
        <family val="1"/>
      </rPr>
      <t>07</t>
    </r>
  </si>
  <si>
    <t>早晚生02</t>
    <phoneticPr fontId="11" type="noConversion"/>
  </si>
  <si>
    <t>7/7</t>
  </si>
  <si>
    <r>
      <t>早晚区</t>
    </r>
    <r>
      <rPr>
        <sz val="12"/>
        <rFont val="Times New Roman"/>
        <family val="1"/>
      </rPr>
      <t>10</t>
    </r>
  </si>
  <si>
    <t>早晚区05</t>
  </si>
  <si>
    <t>早晚生03</t>
    <phoneticPr fontId="11" type="noConversion"/>
  </si>
  <si>
    <r>
      <t>早晚区</t>
    </r>
    <r>
      <rPr>
        <sz val="12"/>
        <rFont val="Times New Roman"/>
        <family val="1"/>
      </rPr>
      <t>11</t>
    </r>
  </si>
  <si>
    <t>早晚区06</t>
  </si>
  <si>
    <t>低于对照南粳9108 0.23分</t>
    <phoneticPr fontId="11" type="noConversion"/>
  </si>
  <si>
    <r>
      <t>武运粳</t>
    </r>
    <r>
      <rPr>
        <sz val="12"/>
        <rFont val="Times New Roman"/>
        <family val="1"/>
      </rPr>
      <t>23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CK)</t>
    </r>
  </si>
  <si>
    <r>
      <t>早晚区</t>
    </r>
    <r>
      <rPr>
        <sz val="12"/>
        <rFont val="Times New Roman"/>
        <family val="1"/>
      </rPr>
      <t>13</t>
    </r>
  </si>
  <si>
    <r>
      <t>早晚区</t>
    </r>
    <r>
      <rPr>
        <sz val="12"/>
        <rFont val="Times New Roman"/>
        <family val="1"/>
      </rPr>
      <t>16</t>
    </r>
  </si>
  <si>
    <t>早晚生06</t>
  </si>
  <si>
    <t>1级</t>
  </si>
  <si>
    <t>早熟晚粳早熟</t>
    <phoneticPr fontId="11" type="noConversion"/>
  </si>
  <si>
    <r>
      <t>晚早区</t>
    </r>
    <r>
      <rPr>
        <sz val="12"/>
        <rFont val="Times New Roman"/>
        <family val="1"/>
      </rPr>
      <t>01</t>
    </r>
  </si>
  <si>
    <t>早晚早区01</t>
  </si>
  <si>
    <t>8/8</t>
  </si>
  <si>
    <t>早晚早区08</t>
  </si>
  <si>
    <t>高于对照南粳9108 0.39分</t>
    <phoneticPr fontId="11" type="noConversion"/>
  </si>
  <si>
    <t>常农粳8号(CK)</t>
  </si>
  <si>
    <r>
      <t>晚早区</t>
    </r>
    <r>
      <rPr>
        <sz val="12"/>
        <rFont val="Times New Roman"/>
        <family val="1"/>
      </rPr>
      <t>10</t>
    </r>
  </si>
  <si>
    <r>
      <t>早晚早区</t>
    </r>
    <r>
      <rPr>
        <sz val="12"/>
        <rFont val="Times New Roman"/>
        <family val="1"/>
      </rPr>
      <t>16</t>
    </r>
  </si>
  <si>
    <t>晚早生03</t>
  </si>
  <si>
    <t>杂交晚粳</t>
    <phoneticPr fontId="11" type="noConversion"/>
  </si>
  <si>
    <r>
      <rPr>
        <sz val="12"/>
        <rFont val="宋体"/>
        <family val="3"/>
        <charset val="134"/>
      </rPr>
      <t>晚杂区</t>
    </r>
    <r>
      <rPr>
        <sz val="12"/>
        <rFont val="Times New Roman"/>
        <family val="1"/>
      </rPr>
      <t>05</t>
    </r>
  </si>
  <si>
    <r>
      <rPr>
        <sz val="12"/>
        <rFont val="宋体"/>
        <family val="3"/>
        <charset val="134"/>
      </rPr>
      <t>晚杂区</t>
    </r>
    <r>
      <rPr>
        <sz val="12"/>
        <rFont val="Times New Roman"/>
        <family val="1"/>
      </rPr>
      <t>01</t>
    </r>
  </si>
  <si>
    <r>
      <rPr>
        <sz val="12"/>
        <rFont val="宋体"/>
        <family val="3"/>
        <charset val="134"/>
      </rPr>
      <t>优</t>
    </r>
    <r>
      <rPr>
        <sz val="12"/>
        <rFont val="Times New Roman"/>
        <family val="1"/>
      </rPr>
      <t>2</t>
    </r>
  </si>
  <si>
    <t>R</t>
    <phoneticPr fontId="11" type="noConversion"/>
  </si>
  <si>
    <r>
      <rPr>
        <b/>
        <sz val="12"/>
        <rFont val="宋体"/>
        <family val="3"/>
        <charset val="134"/>
      </rPr>
      <t>优</t>
    </r>
    <r>
      <rPr>
        <b/>
        <sz val="12"/>
        <rFont val="Times New Roman"/>
        <family val="1"/>
      </rPr>
      <t>2</t>
    </r>
  </si>
  <si>
    <r>
      <rPr>
        <sz val="12"/>
        <rFont val="宋体"/>
        <family val="3"/>
        <charset val="134"/>
      </rPr>
      <t>晚杂生</t>
    </r>
    <r>
      <rPr>
        <sz val="12"/>
        <rFont val="Times New Roman"/>
        <family val="1"/>
      </rPr>
      <t>01</t>
    </r>
    <phoneticPr fontId="11" type="noConversion"/>
  </si>
  <si>
    <r>
      <rPr>
        <sz val="12"/>
        <rFont val="宋体"/>
        <family val="3"/>
        <charset val="134"/>
      </rPr>
      <t>晚杂区</t>
    </r>
    <r>
      <rPr>
        <sz val="12"/>
        <rFont val="Times New Roman"/>
        <family val="1"/>
      </rPr>
      <t>07</t>
    </r>
  </si>
  <si>
    <t>MR</t>
    <phoneticPr fontId="11" type="noConversion"/>
  </si>
  <si>
    <r>
      <t>1</t>
    </r>
    <r>
      <rPr>
        <sz val="12"/>
        <rFont val="宋体"/>
        <family val="3"/>
        <charset val="134"/>
      </rPr>
      <t>级</t>
    </r>
  </si>
  <si>
    <r>
      <rPr>
        <sz val="12"/>
        <rFont val="宋体"/>
        <family val="3"/>
        <charset val="134"/>
      </rPr>
      <t>晚杂区</t>
    </r>
    <r>
      <rPr>
        <sz val="12"/>
        <rFont val="Times New Roman"/>
        <family val="1"/>
      </rPr>
      <t>02</t>
    </r>
  </si>
  <si>
    <r>
      <rPr>
        <sz val="12"/>
        <rFont val="宋体"/>
        <family val="3"/>
        <charset val="134"/>
      </rPr>
      <t>普通</t>
    </r>
  </si>
  <si>
    <r>
      <rPr>
        <b/>
        <sz val="12"/>
        <rFont val="宋体"/>
        <family val="3"/>
        <charset val="134"/>
      </rPr>
      <t>普通</t>
    </r>
  </si>
  <si>
    <r>
      <rPr>
        <sz val="12"/>
        <rFont val="宋体"/>
        <family val="3"/>
        <charset val="134"/>
      </rPr>
      <t>晚杂生</t>
    </r>
    <r>
      <rPr>
        <sz val="12"/>
        <rFont val="Times New Roman"/>
        <family val="1"/>
      </rPr>
      <t>02</t>
    </r>
    <phoneticPr fontId="11" type="noConversion"/>
  </si>
  <si>
    <r>
      <t>晚杂区</t>
    </r>
    <r>
      <rPr>
        <sz val="12"/>
        <rFont val="Times New Roman"/>
        <family val="1"/>
      </rPr>
      <t>06</t>
    </r>
  </si>
  <si>
    <r>
      <t>5</t>
    </r>
    <r>
      <rPr>
        <b/>
        <sz val="12"/>
        <rFont val="宋体"/>
        <family val="3"/>
        <charset val="134"/>
      </rPr>
      <t>级</t>
    </r>
    <phoneticPr fontId="11" type="noConversion"/>
  </si>
  <si>
    <r>
      <rPr>
        <sz val="12"/>
        <rFont val="宋体"/>
        <family val="3"/>
        <charset val="134"/>
      </rPr>
      <t>晚杂生</t>
    </r>
    <r>
      <rPr>
        <sz val="12"/>
        <rFont val="Times New Roman"/>
        <family val="1"/>
      </rPr>
      <t>03</t>
    </r>
    <phoneticPr fontId="11" type="noConversion"/>
  </si>
  <si>
    <r>
      <t>3</t>
    </r>
    <r>
      <rPr>
        <sz val="12"/>
        <rFont val="宋体"/>
        <family val="3"/>
        <charset val="134"/>
      </rPr>
      <t>级</t>
    </r>
    <r>
      <rPr>
        <sz val="12"/>
        <rFont val="宋体"/>
        <family val="3"/>
        <charset val="134"/>
      </rPr>
      <t/>
    </r>
    <phoneticPr fontId="11" type="noConversion"/>
  </si>
  <si>
    <r>
      <rPr>
        <sz val="12"/>
        <rFont val="宋体"/>
        <family val="3"/>
        <charset val="134"/>
      </rPr>
      <t>甬优</t>
    </r>
    <r>
      <rPr>
        <b/>
        <sz val="12"/>
        <rFont val="Times New Roman"/>
        <family val="1"/>
      </rPr>
      <t>8</t>
    </r>
    <r>
      <rPr>
        <b/>
        <sz val="12"/>
        <rFont val="宋体"/>
        <family val="3"/>
        <charset val="134"/>
      </rPr>
      <t>号（</t>
    </r>
    <r>
      <rPr>
        <b/>
        <sz val="12"/>
        <rFont val="Times New Roman"/>
        <family val="1"/>
      </rPr>
      <t>CK</t>
    </r>
    <r>
      <rPr>
        <b/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</si>
  <si>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晚杂区</t>
    </r>
    <r>
      <rPr>
        <sz val="12"/>
        <rFont val="Times New Roman"/>
        <family val="1"/>
      </rPr>
      <t>14</t>
    </r>
  </si>
  <si>
    <r>
      <rPr>
        <sz val="12"/>
        <rFont val="宋体"/>
        <family val="3"/>
        <charset val="134"/>
      </rPr>
      <t>晚杂区</t>
    </r>
    <r>
      <rPr>
        <sz val="12"/>
        <rFont val="Times New Roman"/>
        <family val="1"/>
      </rPr>
      <t>08</t>
    </r>
  </si>
  <si>
    <r>
      <rPr>
        <sz val="12"/>
        <rFont val="宋体"/>
        <family val="3"/>
        <charset val="134"/>
      </rPr>
      <t>晚杂生</t>
    </r>
    <r>
      <rPr>
        <sz val="12"/>
        <rFont val="Times New Roman"/>
        <family val="1"/>
      </rPr>
      <t>04</t>
    </r>
    <phoneticPr fontId="11" type="noConversion"/>
  </si>
  <si>
    <t>2020年水稻报审品种综合性状表（联合体试验品种）</t>
    <phoneticPr fontId="11" type="noConversion"/>
  </si>
  <si>
    <t>联合体名称</t>
  </si>
  <si>
    <r>
      <rPr>
        <sz val="12"/>
        <rFont val="黑体"/>
        <family val="3"/>
        <charset val="134"/>
      </rPr>
      <t>生育期</t>
    </r>
  </si>
  <si>
    <r>
      <rPr>
        <sz val="12"/>
        <rFont val="黑体"/>
        <family val="3"/>
        <charset val="134"/>
      </rPr>
      <t>生育期较对照</t>
    </r>
  </si>
  <si>
    <r>
      <rPr>
        <sz val="12"/>
        <rFont val="黑体"/>
        <family val="3"/>
        <charset val="134"/>
      </rPr>
      <t>株高</t>
    </r>
  </si>
  <si>
    <r>
      <rPr>
        <sz val="12"/>
        <rFont val="黑体"/>
        <family val="3"/>
        <charset val="134"/>
      </rPr>
      <t>考察评价</t>
    </r>
    <phoneticPr fontId="11" type="noConversion"/>
  </si>
  <si>
    <t>杂交中籼明天种业企业联合体</t>
    <phoneticPr fontId="11" type="noConversion"/>
  </si>
  <si>
    <t>昌两优明占</t>
  </si>
  <si>
    <r>
      <t>2018</t>
    </r>
    <r>
      <rPr>
        <sz val="12"/>
        <rFont val="宋体"/>
        <family val="3"/>
        <charset val="134"/>
      </rPr>
      <t>区</t>
    </r>
  </si>
  <si>
    <r>
      <t>优</t>
    </r>
    <r>
      <rPr>
        <sz val="12"/>
        <rFont val="Times New Roman"/>
        <family val="1"/>
      </rPr>
      <t>2</t>
    </r>
  </si>
  <si>
    <r>
      <t>1</t>
    </r>
    <r>
      <rPr>
        <sz val="12"/>
        <rFont val="宋体"/>
        <family val="3"/>
        <charset val="134"/>
      </rPr>
      <t>级</t>
    </r>
    <phoneticPr fontId="11" type="noConversion"/>
  </si>
  <si>
    <r>
      <t>2019</t>
    </r>
    <r>
      <rPr>
        <sz val="12"/>
        <rFont val="宋体"/>
        <family val="3"/>
        <charset val="134"/>
      </rPr>
      <t>区</t>
    </r>
  </si>
  <si>
    <t>区试平均</t>
  </si>
  <si>
    <r>
      <t>优</t>
    </r>
    <r>
      <rPr>
        <b/>
        <sz val="12"/>
        <rFont val="Times New Roman"/>
        <family val="1"/>
      </rPr>
      <t>2</t>
    </r>
  </si>
  <si>
    <r>
      <t>1</t>
    </r>
    <r>
      <rPr>
        <b/>
        <sz val="12"/>
        <rFont val="宋体"/>
        <family val="3"/>
        <charset val="134"/>
      </rPr>
      <t>级</t>
    </r>
    <phoneticPr fontId="11" type="noConversion"/>
  </si>
  <si>
    <r>
      <t>2019</t>
    </r>
    <r>
      <rPr>
        <sz val="12"/>
        <rFont val="宋体"/>
        <family val="3"/>
        <charset val="134"/>
      </rPr>
      <t>生</t>
    </r>
  </si>
  <si>
    <t>宁两优1513</t>
  </si>
  <si>
    <t>甬优4953</t>
  </si>
  <si>
    <t xml:space="preserve">R </t>
  </si>
  <si>
    <r>
      <t>5</t>
    </r>
    <r>
      <rPr>
        <sz val="12"/>
        <rFont val="宋体"/>
        <family val="3"/>
        <charset val="134"/>
      </rPr>
      <t>级</t>
    </r>
    <phoneticPr fontId="11" type="noConversion"/>
  </si>
  <si>
    <t>Ⅱ优084（CK）</t>
  </si>
  <si>
    <t>32</t>
  </si>
  <si>
    <t>1级</t>
    <phoneticPr fontId="11" type="noConversion"/>
  </si>
  <si>
    <t>中熟中粳淮阴所科企联合体</t>
    <phoneticPr fontId="11" type="noConversion"/>
  </si>
  <si>
    <t>扬粳545</t>
  </si>
  <si>
    <t>润扬优香粳</t>
  </si>
  <si>
    <r>
      <t>优</t>
    </r>
    <r>
      <rPr>
        <sz val="12"/>
        <rFont val="Times New Roman"/>
        <family val="1"/>
      </rPr>
      <t>1</t>
    </r>
  </si>
  <si>
    <r>
      <t>优</t>
    </r>
    <r>
      <rPr>
        <b/>
        <sz val="12"/>
        <rFont val="Times New Roman"/>
        <family val="1"/>
      </rPr>
      <t>1</t>
    </r>
  </si>
  <si>
    <t>7/1</t>
  </si>
  <si>
    <t>盐糯15020</t>
  </si>
  <si>
    <t>徐稻3号（CK）</t>
  </si>
  <si>
    <t>-</t>
  </si>
  <si>
    <t>中熟中粳省农科院科企联合体</t>
    <phoneticPr fontId="11" type="noConversion"/>
  </si>
  <si>
    <r>
      <t>扬大</t>
    </r>
    <r>
      <rPr>
        <sz val="12"/>
        <rFont val="Times New Roman"/>
        <family val="1"/>
      </rPr>
      <t>17-1030</t>
    </r>
  </si>
  <si>
    <r>
      <t>5</t>
    </r>
    <r>
      <rPr>
        <sz val="12"/>
        <color indexed="8"/>
        <rFont val="宋体"/>
        <family val="3"/>
        <charset val="134"/>
      </rPr>
      <t>级</t>
    </r>
  </si>
  <si>
    <r>
      <rPr>
        <b/>
        <sz val="12"/>
        <rFont val="宋体"/>
        <family val="3"/>
        <charset val="134"/>
      </rPr>
      <t>区试平均</t>
    </r>
  </si>
  <si>
    <r>
      <t>5</t>
    </r>
    <r>
      <rPr>
        <b/>
        <sz val="12"/>
        <color indexed="8"/>
        <rFont val="宋体"/>
        <family val="3"/>
        <charset val="134"/>
      </rPr>
      <t>级</t>
    </r>
  </si>
  <si>
    <r>
      <t>金粳</t>
    </r>
    <r>
      <rPr>
        <sz val="12"/>
        <rFont val="Times New Roman"/>
        <family val="1"/>
      </rPr>
      <t>7714</t>
    </r>
  </si>
  <si>
    <r>
      <rPr>
        <sz val="12"/>
        <color indexed="8"/>
        <rFont val="宋体"/>
        <family val="3"/>
        <charset val="134"/>
      </rPr>
      <t>阴糯</t>
    </r>
  </si>
  <si>
    <r>
      <rPr>
        <sz val="12"/>
        <rFont val="宋体"/>
        <family val="3"/>
        <charset val="134"/>
      </rPr>
      <t>优质</t>
    </r>
  </si>
  <si>
    <t>高于对照南粳9108 0.19分</t>
    <phoneticPr fontId="11" type="noConversion"/>
  </si>
  <si>
    <r>
      <rPr>
        <b/>
        <sz val="12"/>
        <color indexed="8"/>
        <rFont val="宋体"/>
        <family val="3"/>
        <charset val="134"/>
      </rPr>
      <t>阴糯</t>
    </r>
  </si>
  <si>
    <r>
      <rPr>
        <b/>
        <sz val="12"/>
        <rFont val="宋体"/>
        <family val="3"/>
        <charset val="134"/>
      </rPr>
      <t>优质</t>
    </r>
  </si>
  <si>
    <r>
      <t>徐稻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号（</t>
    </r>
    <r>
      <rPr>
        <sz val="12"/>
        <rFont val="Times New Roman"/>
        <family val="1"/>
      </rPr>
      <t>CK</t>
    </r>
    <r>
      <rPr>
        <sz val="12"/>
        <rFont val="宋体"/>
        <family val="3"/>
        <charset val="134"/>
      </rPr>
      <t>）</t>
    </r>
  </si>
  <si>
    <r>
      <t>3</t>
    </r>
    <r>
      <rPr>
        <sz val="12"/>
        <color indexed="8"/>
        <rFont val="宋体"/>
        <family val="3"/>
        <charset val="134"/>
      </rPr>
      <t>级</t>
    </r>
  </si>
  <si>
    <r>
      <rPr>
        <sz val="12"/>
        <rFont val="宋体"/>
        <family val="3"/>
        <charset val="134"/>
      </rPr>
      <t>区试平均</t>
    </r>
  </si>
  <si>
    <t>迟熟中粳省农科院科企联合体</t>
    <phoneticPr fontId="11" type="noConversion"/>
  </si>
  <si>
    <t>金运9036</t>
  </si>
  <si>
    <r>
      <rPr>
        <sz val="12"/>
        <rFont val="宋体"/>
        <family val="3"/>
        <charset val="134"/>
      </rPr>
      <t>阴糯</t>
    </r>
  </si>
  <si>
    <t>高于对照南粳9108 0.27分</t>
    <phoneticPr fontId="11" type="noConversion"/>
  </si>
  <si>
    <r>
      <rPr>
        <b/>
        <sz val="12"/>
        <rFont val="宋体"/>
        <family val="3"/>
        <charset val="134"/>
      </rPr>
      <t>阴糯</t>
    </r>
  </si>
  <si>
    <r>
      <rPr>
        <sz val="12"/>
        <rFont val="宋体"/>
        <family val="3"/>
        <charset val="134"/>
      </rPr>
      <t>淮稻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号（</t>
    </r>
    <r>
      <rPr>
        <sz val="12"/>
        <rFont val="Times New Roman"/>
        <family val="1"/>
      </rPr>
      <t>CK</t>
    </r>
    <r>
      <rPr>
        <sz val="12"/>
        <rFont val="宋体"/>
        <family val="3"/>
        <charset val="134"/>
      </rPr>
      <t>）</t>
    </r>
    <phoneticPr fontId="11" type="noConversion"/>
  </si>
  <si>
    <t>0</t>
  </si>
  <si>
    <t>迟熟中粳中江种业科企联合体</t>
    <phoneticPr fontId="11" type="noConversion"/>
  </si>
  <si>
    <t>武香粳113</t>
  </si>
  <si>
    <r>
      <rPr>
        <sz val="12"/>
        <rFont val="仿宋_GB2312"/>
        <family val="3"/>
        <charset val="134"/>
      </rPr>
      <t>阴糯</t>
    </r>
  </si>
  <si>
    <t>高于对照南粳9108 0.53分</t>
    <phoneticPr fontId="11" type="noConversion"/>
  </si>
  <si>
    <t>淮稻5号（CK）</t>
  </si>
  <si>
    <t>迟熟中粳里下河所科企联合体</t>
    <phoneticPr fontId="11" type="noConversion"/>
  </si>
  <si>
    <t>扬辐粳6228</t>
    <phoneticPr fontId="11" type="noConversion"/>
  </si>
  <si>
    <r>
      <t>2018</t>
    </r>
    <r>
      <rPr>
        <sz val="12"/>
        <rFont val="宋体"/>
        <family val="3"/>
        <charset val="134"/>
      </rPr>
      <t>区</t>
    </r>
    <phoneticPr fontId="11" type="noConversion"/>
  </si>
  <si>
    <t>11/1</t>
    <phoneticPr fontId="11" type="noConversion"/>
  </si>
  <si>
    <r>
      <t>2019</t>
    </r>
    <r>
      <rPr>
        <sz val="12"/>
        <rFont val="宋体"/>
        <family val="3"/>
        <charset val="134"/>
      </rPr>
      <t>区</t>
    </r>
    <phoneticPr fontId="11" type="noConversion"/>
  </si>
  <si>
    <t>11/0</t>
    <phoneticPr fontId="11" type="noConversion"/>
  </si>
  <si>
    <r>
      <t>2019</t>
    </r>
    <r>
      <rPr>
        <sz val="12"/>
        <rFont val="宋体"/>
        <family val="3"/>
        <charset val="134"/>
      </rPr>
      <t>生</t>
    </r>
    <phoneticPr fontId="11" type="noConversion"/>
  </si>
  <si>
    <t>8/0</t>
    <phoneticPr fontId="11" type="noConversion"/>
  </si>
  <si>
    <t>17MGJ85</t>
    <phoneticPr fontId="11" type="noConversion"/>
  </si>
  <si>
    <t>12/0</t>
    <phoneticPr fontId="11" type="noConversion"/>
  </si>
  <si>
    <r>
      <rPr>
        <sz val="12"/>
        <rFont val="宋体"/>
        <family val="3"/>
        <charset val="134"/>
      </rPr>
      <t>低于对照南粳</t>
    </r>
    <r>
      <rPr>
        <sz val="12"/>
        <rFont val="Times New Roman"/>
        <family val="1"/>
      </rPr>
      <t>9108 0.08</t>
    </r>
    <r>
      <rPr>
        <sz val="12"/>
        <rFont val="宋体"/>
        <family val="3"/>
        <charset val="134"/>
      </rPr>
      <t>分</t>
    </r>
    <phoneticPr fontId="11" type="noConversion"/>
  </si>
  <si>
    <t>MS</t>
    <phoneticPr fontId="11" type="noConversion"/>
  </si>
  <si>
    <t>淮稻5号（CK）</t>
    <phoneticPr fontId="11" type="noConversion"/>
  </si>
  <si>
    <t>42</t>
    <phoneticPr fontId="11" type="noConversion"/>
  </si>
  <si>
    <t>迟熟中粳南农大科企联合体</t>
    <phoneticPr fontId="11" type="noConversion"/>
  </si>
  <si>
    <t>泗稻17-16</t>
    <phoneticPr fontId="11" type="noConversion"/>
  </si>
  <si>
    <t>10/2</t>
    <phoneticPr fontId="11" type="noConversion"/>
  </si>
  <si>
    <r>
      <rPr>
        <sz val="12"/>
        <rFont val="宋体"/>
        <family val="3"/>
        <charset val="134"/>
      </rPr>
      <t>优</t>
    </r>
    <r>
      <rPr>
        <sz val="12"/>
        <rFont val="Times New Roman"/>
        <family val="1"/>
      </rPr>
      <t>3</t>
    </r>
    <phoneticPr fontId="11" type="noConversion"/>
  </si>
  <si>
    <t>13/0</t>
    <phoneticPr fontId="11" type="noConversion"/>
  </si>
  <si>
    <t>优2</t>
    <phoneticPr fontId="11" type="noConversion"/>
  </si>
  <si>
    <t>迟熟中粳（早熟组）沿海所科企联合体</t>
    <phoneticPr fontId="11" type="noConversion"/>
  </si>
  <si>
    <t xml:space="preserve">4 </t>
  </si>
  <si>
    <t>武运粳27（CK）</t>
    <phoneticPr fontId="11" type="noConversion"/>
  </si>
  <si>
    <t>中熟晚粳省农科院科企联合体</t>
    <phoneticPr fontId="11" type="noConversion"/>
  </si>
  <si>
    <r>
      <rPr>
        <sz val="12"/>
        <color indexed="8"/>
        <rFont val="宋体"/>
        <family val="3"/>
        <charset val="134"/>
      </rPr>
      <t>常粳</t>
    </r>
    <r>
      <rPr>
        <sz val="12"/>
        <color indexed="8"/>
        <rFont val="Times New Roman"/>
        <family val="1"/>
      </rPr>
      <t>18-13</t>
    </r>
  </si>
  <si>
    <r>
      <rPr>
        <sz val="12"/>
        <rFont val="宋体"/>
        <family val="3"/>
        <charset val="134"/>
      </rPr>
      <t>高于对照南粳</t>
    </r>
    <r>
      <rPr>
        <sz val="12"/>
        <rFont val="Times New Roman"/>
        <family val="1"/>
      </rPr>
      <t>9108 0.35</t>
    </r>
    <r>
      <rPr>
        <sz val="12"/>
        <rFont val="宋体"/>
        <family val="3"/>
        <charset val="134"/>
      </rPr>
      <t>分</t>
    </r>
    <phoneticPr fontId="11" type="noConversion"/>
  </si>
  <si>
    <r>
      <rPr>
        <sz val="12"/>
        <color indexed="8"/>
        <rFont val="宋体"/>
        <family val="3"/>
        <charset val="134"/>
      </rPr>
      <t>武运粳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宋体"/>
        <family val="3"/>
        <charset val="134"/>
      </rPr>
      <t>（</t>
    </r>
    <r>
      <rPr>
        <sz val="12"/>
        <color indexed="8"/>
        <rFont val="Times New Roman"/>
        <family val="1"/>
      </rPr>
      <t>CK</t>
    </r>
    <r>
      <rPr>
        <sz val="12"/>
        <color indexed="8"/>
        <rFont val="宋体"/>
        <family val="3"/>
        <charset val="134"/>
      </rPr>
      <t>）</t>
    </r>
    <phoneticPr fontId="11" type="noConversion"/>
  </si>
  <si>
    <t>杂交晚粳常熟所科企联合体</t>
    <phoneticPr fontId="11" type="noConversion"/>
  </si>
  <si>
    <t>通粳优17-1</t>
    <phoneticPr fontId="11" type="noConversion"/>
  </si>
  <si>
    <t>甬优8号/甬优1540（CK）</t>
    <phoneticPr fontId="11" type="noConversion"/>
  </si>
  <si>
    <t>2020年水稻报审品种综合性状表（自主试验品种）</t>
    <phoneticPr fontId="11" type="noConversion"/>
  </si>
  <si>
    <t>序号</t>
    <phoneticPr fontId="11" type="noConversion"/>
  </si>
  <si>
    <t>自主试验牵头单位</t>
    <phoneticPr fontId="11" type="noConversion"/>
  </si>
  <si>
    <r>
      <rPr>
        <sz val="12"/>
        <rFont val="宋体"/>
        <family val="3"/>
        <charset val="134"/>
      </rPr>
      <t>常州市金坛种子有限公司</t>
    </r>
  </si>
  <si>
    <r>
      <rPr>
        <sz val="12"/>
        <rFont val="宋体"/>
        <family val="3"/>
        <charset val="134"/>
      </rPr>
      <t>早熟晚粳</t>
    </r>
  </si>
  <si>
    <r>
      <rPr>
        <sz val="12"/>
        <rFont val="宋体"/>
        <family val="3"/>
        <charset val="134"/>
      </rPr>
      <t>金单糯</t>
    </r>
    <r>
      <rPr>
        <sz val="12"/>
        <rFont val="Times New Roman"/>
        <family val="1"/>
      </rPr>
      <t>100</t>
    </r>
  </si>
  <si>
    <t>7/4</t>
  </si>
  <si>
    <r>
      <rPr>
        <sz val="12"/>
        <rFont val="宋体"/>
        <family val="3"/>
        <charset val="134"/>
      </rPr>
      <t>糯米</t>
    </r>
  </si>
  <si>
    <r>
      <rPr>
        <sz val="12"/>
        <rFont val="宋体"/>
        <family val="3"/>
        <charset val="134"/>
      </rPr>
      <t>优</t>
    </r>
    <r>
      <rPr>
        <sz val="12"/>
        <rFont val="Times New Roman"/>
        <family val="1"/>
      </rPr>
      <t>3</t>
    </r>
  </si>
  <si>
    <r>
      <rPr>
        <sz val="12"/>
        <rFont val="宋体"/>
        <family val="3"/>
        <charset val="134"/>
      </rPr>
      <t>糯稻</t>
    </r>
  </si>
  <si>
    <r>
      <rPr>
        <b/>
        <sz val="12"/>
        <rFont val="宋体"/>
        <family val="3"/>
        <charset val="134"/>
      </rPr>
      <t>糯米</t>
    </r>
  </si>
  <si>
    <r>
      <rPr>
        <b/>
        <sz val="12"/>
        <rFont val="宋体"/>
        <family val="3"/>
        <charset val="134"/>
      </rPr>
      <t>糯稻</t>
    </r>
  </si>
  <si>
    <t>CK</t>
    <phoneticPr fontId="11" type="noConversion"/>
  </si>
  <si>
    <r>
      <rPr>
        <sz val="12"/>
        <rFont val="宋体"/>
        <family val="3"/>
        <charset val="134"/>
      </rPr>
      <t>武运粳</t>
    </r>
    <r>
      <rPr>
        <sz val="12"/>
        <rFont val="Times New Roman"/>
        <family val="1"/>
      </rPr>
      <t>23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CK</t>
    </r>
    <r>
      <rPr>
        <sz val="12"/>
        <rFont val="宋体"/>
        <family val="3"/>
        <charset val="134"/>
      </rPr>
      <t>）</t>
    </r>
    <phoneticPr fontId="11" type="noConversion"/>
  </si>
  <si>
    <t>江苏中禾种业有限公司</t>
    <phoneticPr fontId="11" type="noConversion"/>
  </si>
  <si>
    <r>
      <rPr>
        <sz val="12"/>
        <rFont val="宋体"/>
        <family val="3"/>
        <charset val="134"/>
      </rPr>
      <t>中熟中粳</t>
    </r>
    <phoneticPr fontId="11" type="noConversion"/>
  </si>
  <si>
    <r>
      <rPr>
        <sz val="12"/>
        <rFont val="宋体"/>
        <family val="3"/>
        <charset val="134"/>
      </rPr>
      <t>丰糯</t>
    </r>
    <r>
      <rPr>
        <sz val="12"/>
        <rFont val="Times New Roman"/>
        <family val="1"/>
      </rPr>
      <t>99</t>
    </r>
  </si>
  <si>
    <t>5/8</t>
  </si>
  <si>
    <r>
      <rPr>
        <sz val="12"/>
        <rFont val="宋体"/>
        <family val="3"/>
        <charset val="134"/>
      </rPr>
      <t>优</t>
    </r>
    <r>
      <rPr>
        <sz val="12"/>
        <rFont val="Times New Roman"/>
        <family val="1"/>
      </rPr>
      <t>1</t>
    </r>
  </si>
  <si>
    <t>区试平均</t>
    <phoneticPr fontId="11" type="noConversion"/>
  </si>
  <si>
    <r>
      <rPr>
        <b/>
        <sz val="12"/>
        <rFont val="宋体"/>
        <family val="3"/>
        <charset val="134"/>
      </rPr>
      <t>优</t>
    </r>
    <r>
      <rPr>
        <b/>
        <sz val="12"/>
        <rFont val="Times New Roman"/>
        <family val="1"/>
      </rPr>
      <t>1</t>
    </r>
  </si>
  <si>
    <r>
      <rPr>
        <sz val="12"/>
        <rFont val="宋体"/>
        <family val="3"/>
        <charset val="134"/>
      </rPr>
      <t>徐稻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号（</t>
    </r>
    <r>
      <rPr>
        <sz val="12"/>
        <rFont val="Times New Roman"/>
        <family val="1"/>
      </rPr>
      <t>CK)</t>
    </r>
  </si>
  <si>
    <r>
      <rPr>
        <b/>
        <sz val="12"/>
        <rFont val="宋体"/>
        <family val="3"/>
        <charset val="134"/>
      </rPr>
      <t>平均</t>
    </r>
    <phoneticPr fontId="11" type="noConversion"/>
  </si>
  <si>
    <r>
      <rPr>
        <sz val="12"/>
        <rFont val="宋体"/>
        <family val="3"/>
        <charset val="134"/>
      </rPr>
      <t>江苏里下河地区农业科学研究所</t>
    </r>
    <phoneticPr fontId="11" type="noConversion"/>
  </si>
  <si>
    <r>
      <rPr>
        <sz val="12"/>
        <rFont val="宋体"/>
        <family val="3"/>
        <charset val="134"/>
      </rPr>
      <t>早熟晚粳</t>
    </r>
    <phoneticPr fontId="11" type="noConversion"/>
  </si>
  <si>
    <r>
      <rPr>
        <sz val="12"/>
        <rFont val="宋体"/>
        <family val="3"/>
        <charset val="134"/>
      </rPr>
      <t>扬粳糯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号</t>
    </r>
    <phoneticPr fontId="11" type="noConversion"/>
  </si>
  <si>
    <r>
      <t>2018</t>
    </r>
    <r>
      <rPr>
        <sz val="12"/>
        <rFont val="宋体"/>
        <family val="3"/>
        <charset val="134"/>
      </rPr>
      <t>区</t>
    </r>
    <phoneticPr fontId="11" type="noConversion"/>
  </si>
  <si>
    <r>
      <t>2019</t>
    </r>
    <r>
      <rPr>
        <sz val="12"/>
        <rFont val="宋体"/>
        <family val="3"/>
        <charset val="134"/>
      </rPr>
      <t>区</t>
    </r>
    <phoneticPr fontId="11" type="noConversion"/>
  </si>
  <si>
    <r>
      <t>3</t>
    </r>
    <r>
      <rPr>
        <sz val="12"/>
        <rFont val="宋体"/>
        <family val="3"/>
        <charset val="134"/>
      </rPr>
      <t>级</t>
    </r>
    <phoneticPr fontId="11" type="noConversion"/>
  </si>
  <si>
    <r>
      <rPr>
        <b/>
        <sz val="12"/>
        <rFont val="宋体"/>
        <family val="3"/>
        <charset val="134"/>
      </rPr>
      <t>区试平均</t>
    </r>
    <phoneticPr fontId="11" type="noConversion"/>
  </si>
  <si>
    <r>
      <t>2019</t>
    </r>
    <r>
      <rPr>
        <sz val="12"/>
        <rFont val="宋体"/>
        <family val="3"/>
        <charset val="134"/>
      </rPr>
      <t>生</t>
    </r>
    <phoneticPr fontId="11" type="noConversion"/>
  </si>
  <si>
    <r>
      <rPr>
        <sz val="12"/>
        <rFont val="宋体"/>
        <family val="3"/>
        <charset val="134"/>
      </rPr>
      <t>盐稻</t>
    </r>
    <r>
      <rPr>
        <sz val="12"/>
        <rFont val="Times New Roman"/>
        <family val="1"/>
      </rPr>
      <t>8810</t>
    </r>
    <phoneticPr fontId="11" type="noConversion"/>
  </si>
  <si>
    <r>
      <t>3</t>
    </r>
    <r>
      <rPr>
        <b/>
        <sz val="12"/>
        <rFont val="宋体"/>
        <family val="3"/>
        <charset val="134"/>
      </rPr>
      <t>级</t>
    </r>
    <phoneticPr fontId="11" type="noConversion"/>
  </si>
  <si>
    <t>5/2</t>
  </si>
  <si>
    <r>
      <rPr>
        <sz val="12"/>
        <rFont val="宋体"/>
        <family val="3"/>
        <charset val="134"/>
      </rPr>
      <t>武香糯</t>
    </r>
    <r>
      <rPr>
        <sz val="12"/>
        <rFont val="Times New Roman"/>
        <family val="1"/>
      </rPr>
      <t>7368</t>
    </r>
    <phoneticPr fontId="11" type="noConversion"/>
  </si>
  <si>
    <r>
      <t>5</t>
    </r>
    <r>
      <rPr>
        <sz val="12"/>
        <rFont val="宋体"/>
        <family val="3"/>
        <charset val="134"/>
      </rPr>
      <t>级</t>
    </r>
    <phoneticPr fontId="11" type="noConversion"/>
  </si>
  <si>
    <r>
      <rPr>
        <b/>
        <sz val="12"/>
        <rFont val="宋体"/>
        <family val="3"/>
        <charset val="134"/>
      </rPr>
      <t>优</t>
    </r>
    <r>
      <rPr>
        <b/>
        <sz val="12"/>
        <rFont val="Times New Roman"/>
        <family val="1"/>
      </rPr>
      <t>3</t>
    </r>
  </si>
  <si>
    <r>
      <t>5</t>
    </r>
    <r>
      <rPr>
        <b/>
        <sz val="12"/>
        <rFont val="宋体"/>
        <family val="3"/>
        <charset val="134"/>
      </rPr>
      <t>级</t>
    </r>
    <phoneticPr fontId="11" type="noConversion"/>
  </si>
  <si>
    <r>
      <rPr>
        <sz val="12"/>
        <rFont val="宋体"/>
        <family val="3"/>
        <charset val="134"/>
      </rPr>
      <t>香血稻</t>
    </r>
    <r>
      <rPr>
        <sz val="12"/>
        <rFont val="Times New Roman"/>
        <family val="1"/>
      </rPr>
      <t>515</t>
    </r>
    <phoneticPr fontId="11" type="noConversion"/>
  </si>
  <si>
    <t>1/10</t>
  </si>
  <si>
    <t>2/5</t>
  </si>
  <si>
    <r>
      <rPr>
        <sz val="12"/>
        <rFont val="宋体"/>
        <family val="3"/>
        <charset val="134"/>
      </rPr>
      <t>红旗糯</t>
    </r>
    <r>
      <rPr>
        <sz val="12"/>
        <rFont val="Times New Roman"/>
        <family val="1"/>
      </rPr>
      <t>762</t>
    </r>
    <phoneticPr fontId="11" type="noConversion"/>
  </si>
  <si>
    <r>
      <rPr>
        <sz val="12"/>
        <rFont val="宋体"/>
        <family val="3"/>
        <charset val="134"/>
      </rPr>
      <t>糯米</t>
    </r>
    <phoneticPr fontId="11" type="noConversion"/>
  </si>
  <si>
    <r>
      <rPr>
        <sz val="12"/>
        <rFont val="宋体"/>
        <family val="3"/>
        <charset val="134"/>
      </rPr>
      <t>优</t>
    </r>
    <r>
      <rPr>
        <sz val="12"/>
        <rFont val="Times New Roman"/>
        <family val="1"/>
      </rPr>
      <t>3</t>
    </r>
    <phoneticPr fontId="11" type="noConversion"/>
  </si>
  <si>
    <r>
      <rPr>
        <sz val="12"/>
        <rFont val="宋体"/>
        <family val="3"/>
        <charset val="134"/>
      </rPr>
      <t>武运粳</t>
    </r>
    <r>
      <rPr>
        <sz val="12"/>
        <rFont val="Times New Roman"/>
        <family val="1"/>
      </rPr>
      <t>23</t>
    </r>
    <r>
      <rPr>
        <sz val="12"/>
        <rFont val="宋体"/>
        <family val="3"/>
        <charset val="134"/>
      </rPr>
      <t>号（</t>
    </r>
    <r>
      <rPr>
        <sz val="12"/>
        <rFont val="Times New Roman"/>
        <family val="1"/>
      </rPr>
      <t>CK</t>
    </r>
    <r>
      <rPr>
        <sz val="12"/>
        <rFont val="宋体"/>
        <family val="3"/>
        <charset val="134"/>
      </rPr>
      <t>）</t>
    </r>
    <phoneticPr fontId="11" type="noConversion"/>
  </si>
  <si>
    <t>R</t>
    <phoneticPr fontId="11" type="noConversion"/>
  </si>
  <si>
    <r>
      <rPr>
        <sz val="12"/>
        <rFont val="宋体"/>
        <family val="3"/>
        <charset val="134"/>
      </rPr>
      <t>江苏丰庆种业科技有限公司</t>
    </r>
  </si>
  <si>
    <r>
      <rPr>
        <sz val="12"/>
        <rFont val="宋体"/>
        <family val="3"/>
        <charset val="134"/>
      </rPr>
      <t>灵谷糯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 xml:space="preserve">号
</t>
    </r>
  </si>
  <si>
    <r>
      <t>2017</t>
    </r>
    <r>
      <rPr>
        <sz val="12"/>
        <rFont val="宋体"/>
        <family val="3"/>
        <charset val="134"/>
      </rPr>
      <t>区</t>
    </r>
  </si>
  <si>
    <t>100</t>
  </si>
  <si>
    <t>3.1</t>
  </si>
  <si>
    <t>3</t>
    <phoneticPr fontId="11" type="noConversion"/>
  </si>
  <si>
    <t>0.6</t>
  </si>
  <si>
    <t>103.28</t>
  </si>
  <si>
    <r>
      <rPr>
        <sz val="12"/>
        <rFont val="宋体"/>
        <family val="3"/>
        <charset val="134"/>
      </rPr>
      <t>好</t>
    </r>
  </si>
  <si>
    <t>1.4</t>
  </si>
  <si>
    <t>-0.35</t>
  </si>
  <si>
    <t>104.35</t>
  </si>
  <si>
    <t>MR</t>
    <phoneticPr fontId="11" type="noConversion"/>
  </si>
  <si>
    <t>MS</t>
    <phoneticPr fontId="11" type="noConversion"/>
  </si>
  <si>
    <t>0.125</t>
  </si>
  <si>
    <t>103.81</t>
  </si>
  <si>
    <r>
      <rPr>
        <b/>
        <sz val="12"/>
        <rFont val="宋体"/>
        <family val="3"/>
        <charset val="134"/>
      </rPr>
      <t>好</t>
    </r>
  </si>
  <si>
    <t>-0.8</t>
  </si>
  <si>
    <t>105.74</t>
  </si>
  <si>
    <r>
      <rPr>
        <sz val="12"/>
        <rFont val="宋体"/>
        <family val="3"/>
        <charset val="134"/>
      </rPr>
      <t>武运粳</t>
    </r>
    <r>
      <rPr>
        <sz val="12"/>
        <rFont val="Times New Roman"/>
        <family val="1"/>
      </rPr>
      <t>23(CK)</t>
    </r>
  </si>
  <si>
    <t>96.3</t>
  </si>
  <si>
    <t>96.75</t>
  </si>
  <si>
    <t>96.52</t>
  </si>
  <si>
    <t>96.04</t>
  </si>
  <si>
    <r>
      <rPr>
        <sz val="12"/>
        <rFont val="宋体"/>
        <family val="3"/>
        <charset val="134"/>
      </rPr>
      <t>杂交中粳</t>
    </r>
    <phoneticPr fontId="11" type="noConversion"/>
  </si>
  <si>
    <r>
      <rPr>
        <sz val="12"/>
        <rFont val="宋体"/>
        <family val="3"/>
        <charset val="134"/>
      </rPr>
      <t>天隆优</t>
    </r>
    <r>
      <rPr>
        <sz val="12"/>
        <rFont val="Times New Roman"/>
        <family val="1"/>
      </rPr>
      <t>619</t>
    </r>
  </si>
  <si>
    <t>0/3</t>
  </si>
  <si>
    <t>1/4</t>
  </si>
  <si>
    <t>0/5</t>
  </si>
  <si>
    <r>
      <t>9</t>
    </r>
    <r>
      <rPr>
        <sz val="12"/>
        <rFont val="宋体"/>
        <family val="3"/>
        <charset val="134"/>
      </rPr>
      <t>优</t>
    </r>
    <r>
      <rPr>
        <sz val="12"/>
        <rFont val="Times New Roman"/>
        <family val="1"/>
      </rPr>
      <t>418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ck</t>
    </r>
    <r>
      <rPr>
        <sz val="12"/>
        <rFont val="宋体"/>
        <family val="3"/>
        <charset val="134"/>
      </rPr>
      <t>）</t>
    </r>
  </si>
  <si>
    <t>试验渠道</t>
  </si>
  <si>
    <t>牵头单位</t>
  </si>
  <si>
    <t>序号</t>
  </si>
  <si>
    <t>建议定名</t>
  </si>
  <si>
    <t>选育单位</t>
  </si>
  <si>
    <t>17MGJ85</t>
  </si>
  <si>
    <t>初审意见</t>
    <phoneticPr fontId="14" type="noConversion"/>
  </si>
  <si>
    <t>2020年报审品种品种初审意见</t>
    <phoneticPr fontId="14" type="noConversion"/>
  </si>
  <si>
    <t>亲本组合</t>
    <phoneticPr fontId="14" type="noConversion"/>
  </si>
  <si>
    <r>
      <rPr>
        <b/>
        <sz val="11"/>
        <rFont val="仿宋_GB2312"/>
        <family val="3"/>
        <charset val="134"/>
      </rPr>
      <t>省区试</t>
    </r>
    <r>
      <rPr>
        <b/>
        <sz val="11"/>
        <rFont val="Times New Roman"/>
        <family val="1"/>
      </rPr>
      <t>(31)</t>
    </r>
  </si>
  <si>
    <r>
      <rPr>
        <sz val="11"/>
        <rFont val="仿宋_GB2312"/>
        <family val="3"/>
        <charset val="134"/>
      </rPr>
      <t>杂交中籼</t>
    </r>
  </si>
  <si>
    <r>
      <rPr>
        <sz val="11"/>
        <rFont val="仿宋_GB2312"/>
        <family val="3"/>
        <charset val="134"/>
      </rPr>
      <t>江苏里下河地区农科所、扬州播金源农业科技发展有限公司</t>
    </r>
  </si>
  <si>
    <r>
      <rPr>
        <sz val="11"/>
        <color rgb="FF000000"/>
        <rFont val="仿宋_GB2312"/>
        <family val="3"/>
        <charset val="134"/>
      </rPr>
      <t>通过初审，适宜在江苏省中籼稻地区种植。</t>
    </r>
    <phoneticPr fontId="14" type="noConversion"/>
  </si>
  <si>
    <r>
      <rPr>
        <sz val="11"/>
        <rFont val="仿宋_GB2312"/>
        <family val="3"/>
        <charset val="134"/>
      </rPr>
      <t>镇籼优</t>
    </r>
    <r>
      <rPr>
        <sz val="11"/>
        <rFont val="Times New Roman"/>
        <family val="1"/>
      </rPr>
      <t>11134</t>
    </r>
  </si>
  <si>
    <r>
      <rPr>
        <sz val="11"/>
        <rFont val="仿宋_GB2312"/>
        <family val="3"/>
        <charset val="134"/>
      </rPr>
      <t>镇籼</t>
    </r>
    <r>
      <rPr>
        <sz val="11"/>
        <rFont val="Times New Roman"/>
        <family val="1"/>
      </rPr>
      <t>3</t>
    </r>
    <r>
      <rPr>
        <sz val="11"/>
        <rFont val="仿宋_GB2312"/>
        <family val="3"/>
        <charset val="134"/>
      </rPr>
      <t>优</t>
    </r>
    <r>
      <rPr>
        <sz val="11"/>
        <rFont val="Times New Roman"/>
        <family val="1"/>
      </rPr>
      <t>134</t>
    </r>
  </si>
  <si>
    <r>
      <rPr>
        <sz val="11"/>
        <rFont val="仿宋_GB2312"/>
        <family val="3"/>
        <charset val="134"/>
      </rPr>
      <t>江苏丰源种业有限公司、江苏丘陵地区镇江农业科学研究所</t>
    </r>
  </si>
  <si>
    <r>
      <rPr>
        <sz val="11"/>
        <rFont val="仿宋_GB2312"/>
        <family val="3"/>
        <charset val="134"/>
      </rPr>
      <t>赣优</t>
    </r>
    <r>
      <rPr>
        <sz val="11"/>
        <rFont val="Times New Roman"/>
        <family val="1"/>
      </rPr>
      <t>7363</t>
    </r>
  </si>
  <si>
    <r>
      <rPr>
        <sz val="11"/>
        <rFont val="仿宋_GB2312"/>
        <family val="3"/>
        <charset val="134"/>
      </rPr>
      <t>江苏农林职业技术学院、江苏中江种业股份有限公司、江西省农业科学院水稻研究所</t>
    </r>
  </si>
  <si>
    <r>
      <rPr>
        <sz val="11"/>
        <rFont val="仿宋_GB2312"/>
        <family val="3"/>
        <charset val="134"/>
      </rPr>
      <t>盐两优</t>
    </r>
    <r>
      <rPr>
        <sz val="11"/>
        <rFont val="Times New Roman"/>
        <family val="1"/>
      </rPr>
      <t>1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</si>
  <si>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盐城市盐都区农业科学研究所</t>
    </r>
  </si>
  <si>
    <r>
      <rPr>
        <sz val="11"/>
        <rFont val="仿宋_GB2312"/>
        <family val="3"/>
        <charset val="134"/>
      </rPr>
      <t>华荃优</t>
    </r>
    <r>
      <rPr>
        <sz val="11"/>
        <rFont val="Times New Roman"/>
        <family val="1"/>
      </rPr>
      <t>187</t>
    </r>
  </si>
  <si>
    <r>
      <rPr>
        <sz val="11"/>
        <rFont val="仿宋_GB2312"/>
        <family val="3"/>
        <charset val="134"/>
      </rPr>
      <t>江苏大丰华丰种业有限公司</t>
    </r>
  </si>
  <si>
    <r>
      <rPr>
        <sz val="11"/>
        <rFont val="仿宋_GB2312"/>
        <family val="3"/>
        <charset val="134"/>
      </rPr>
      <t>中熟中粳</t>
    </r>
  </si>
  <si>
    <r>
      <rPr>
        <sz val="11"/>
        <rFont val="仿宋_GB2312"/>
        <family val="3"/>
        <charset val="134"/>
      </rPr>
      <t>徐农</t>
    </r>
    <r>
      <rPr>
        <sz val="11"/>
        <rFont val="Times New Roman"/>
        <family val="1"/>
      </rPr>
      <t>36618</t>
    </r>
  </si>
  <si>
    <r>
      <rPr>
        <sz val="11"/>
        <rFont val="仿宋_GB2312"/>
        <family val="3"/>
        <charset val="134"/>
      </rPr>
      <t>徐稻</t>
    </r>
    <r>
      <rPr>
        <sz val="11"/>
        <rFont val="Times New Roman"/>
        <family val="1"/>
      </rPr>
      <t>11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</si>
  <si>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江苏徐淮地区徐州农业科学研究所</t>
    </r>
  </si>
  <si>
    <r>
      <rPr>
        <sz val="11"/>
        <rFont val="仿宋_GB2312"/>
        <family val="3"/>
        <charset val="134"/>
      </rPr>
      <t>通过初审，适宜在江苏省淮北地区种植。</t>
    </r>
    <phoneticPr fontId="14" type="noConversion"/>
  </si>
  <si>
    <r>
      <rPr>
        <sz val="11"/>
        <rFont val="仿宋_GB2312"/>
        <family val="3"/>
        <charset val="134"/>
      </rPr>
      <t>中粳</t>
    </r>
    <r>
      <rPr>
        <sz val="11"/>
        <rFont val="Times New Roman"/>
        <family val="1"/>
      </rPr>
      <t>067</t>
    </r>
  </si>
  <si>
    <r>
      <rPr>
        <sz val="11"/>
        <rFont val="仿宋_GB2312"/>
        <family val="3"/>
        <charset val="134"/>
      </rPr>
      <t>武粳</t>
    </r>
    <r>
      <rPr>
        <sz val="11"/>
        <rFont val="Times New Roman"/>
        <family val="1"/>
      </rPr>
      <t>68</t>
    </r>
  </si>
  <si>
    <r>
      <rPr>
        <sz val="11"/>
        <rFont val="仿宋_GB2312"/>
        <family val="3"/>
        <charset val="134"/>
      </rPr>
      <t>江苏（武进）水稻研究所、东海县华瑞种业有限公司</t>
    </r>
  </si>
  <si>
    <r>
      <rPr>
        <sz val="11"/>
        <rFont val="仿宋_GB2312"/>
        <family val="3"/>
        <charset val="134"/>
      </rPr>
      <t>镇稻</t>
    </r>
    <r>
      <rPr>
        <sz val="11"/>
        <rFont val="Times New Roman"/>
        <family val="1"/>
      </rPr>
      <t>9469</t>
    </r>
  </si>
  <si>
    <r>
      <rPr>
        <sz val="11"/>
        <rFont val="仿宋_GB2312"/>
        <family val="3"/>
        <charset val="134"/>
      </rPr>
      <t>镇稻</t>
    </r>
    <r>
      <rPr>
        <sz val="11"/>
        <rFont val="Times New Roman"/>
        <family val="1"/>
      </rPr>
      <t>23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</si>
  <si>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江苏丘陵地区镇江农业科学研究所、江苏丰源种业有限公司</t>
    </r>
  </si>
  <si>
    <r>
      <rPr>
        <sz val="11"/>
        <rFont val="仿宋_GB2312"/>
        <family val="3"/>
        <charset val="134"/>
      </rPr>
      <t>懒宝</t>
    </r>
  </si>
  <si>
    <r>
      <rPr>
        <sz val="11"/>
        <rFont val="仿宋_GB2312"/>
        <family val="3"/>
        <charset val="134"/>
      </rPr>
      <t>淮安银宇经济作物研究中心（俞敬忠）、江苏省种子南繁南鉴站（汤义华、陈斌）</t>
    </r>
    <phoneticPr fontId="14" type="noConversion"/>
  </si>
  <si>
    <r>
      <rPr>
        <sz val="11"/>
        <rFont val="仿宋_GB2312"/>
        <family val="3"/>
        <charset val="134"/>
      </rPr>
      <t>淮安银宇经济作物研究中心、江苏省种子南繁南鉴站</t>
    </r>
    <phoneticPr fontId="14" type="noConversion"/>
  </si>
  <si>
    <r>
      <rPr>
        <sz val="11"/>
        <rFont val="仿宋_GB2312"/>
        <family val="3"/>
        <charset val="134"/>
      </rPr>
      <t>中熟中粳早熟</t>
    </r>
  </si>
  <si>
    <r>
      <rPr>
        <sz val="11"/>
        <rFont val="仿宋_GB2312"/>
        <family val="3"/>
        <charset val="134"/>
      </rPr>
      <t>科粳稻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</si>
  <si>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昆山科腾生物科技有限公司</t>
    </r>
  </si>
  <si>
    <r>
      <rPr>
        <sz val="11"/>
        <rFont val="仿宋_GB2312"/>
        <family val="3"/>
        <charset val="134"/>
      </rPr>
      <t>泰粳</t>
    </r>
    <r>
      <rPr>
        <sz val="11"/>
        <rFont val="Times New Roman"/>
        <family val="1"/>
      </rPr>
      <t>5626</t>
    </r>
  </si>
  <si>
    <r>
      <rPr>
        <sz val="11"/>
        <rFont val="仿宋_GB2312"/>
        <family val="3"/>
        <charset val="134"/>
      </rPr>
      <t>南粳</t>
    </r>
    <r>
      <rPr>
        <sz val="11"/>
        <rFont val="Times New Roman"/>
        <family val="1"/>
      </rPr>
      <t>5626</t>
    </r>
  </si>
  <si>
    <r>
      <rPr>
        <sz val="11"/>
        <rFont val="仿宋_GB2312"/>
        <family val="3"/>
        <charset val="134"/>
      </rPr>
      <t>江苏省农业科学院粮食作物研究所、江苏红旗种业股份有限公司</t>
    </r>
  </si>
  <si>
    <r>
      <rPr>
        <sz val="11"/>
        <rFont val="仿宋_GB2312"/>
        <family val="3"/>
        <charset val="134"/>
      </rPr>
      <t>江苏红旗种业股份有限公司、江苏省农业科学院粮食作物研究所</t>
    </r>
  </si>
  <si>
    <r>
      <rPr>
        <sz val="11"/>
        <rFont val="仿宋_GB2312"/>
        <family val="3"/>
        <charset val="134"/>
      </rPr>
      <t>连粳</t>
    </r>
    <r>
      <rPr>
        <sz val="11"/>
        <rFont val="Times New Roman"/>
        <family val="1"/>
      </rPr>
      <t>20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</si>
  <si>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连云港市农业科学院</t>
    </r>
  </si>
  <si>
    <r>
      <rPr>
        <sz val="11"/>
        <rFont val="仿宋_GB2312"/>
        <family val="3"/>
        <charset val="134"/>
      </rPr>
      <t>江苏金万禾农业科技有限公司</t>
    </r>
  </si>
  <si>
    <r>
      <rPr>
        <sz val="11"/>
        <rFont val="仿宋_GB2312"/>
        <family val="3"/>
        <charset val="134"/>
      </rPr>
      <t>盐鉴</t>
    </r>
    <r>
      <rPr>
        <sz val="11"/>
        <rFont val="Times New Roman"/>
        <family val="1"/>
      </rPr>
      <t>2302</t>
    </r>
  </si>
  <si>
    <r>
      <rPr>
        <sz val="11"/>
        <rFont val="仿宋_GB2312"/>
        <family val="3"/>
        <charset val="134"/>
      </rPr>
      <t>苏盐粳</t>
    </r>
    <r>
      <rPr>
        <sz val="11"/>
        <rFont val="Times New Roman"/>
        <family val="1"/>
      </rPr>
      <t>302</t>
    </r>
  </si>
  <si>
    <r>
      <rPr>
        <sz val="11"/>
        <rFont val="仿宋_GB2312"/>
        <family val="3"/>
        <charset val="134"/>
      </rPr>
      <t>盐城市种业有限公司</t>
    </r>
  </si>
  <si>
    <r>
      <rPr>
        <sz val="11"/>
        <rFont val="仿宋_GB2312"/>
        <family val="3"/>
        <charset val="134"/>
      </rPr>
      <t>江稻</t>
    </r>
    <r>
      <rPr>
        <sz val="11"/>
        <rFont val="Times New Roman"/>
        <family val="1"/>
      </rPr>
      <t>501</t>
    </r>
  </si>
  <si>
    <r>
      <rPr>
        <sz val="11"/>
        <rFont val="仿宋_GB2312"/>
        <family val="3"/>
        <charset val="134"/>
      </rPr>
      <t>宿迁中江种业有限公司、沂南县水稻研究所</t>
    </r>
  </si>
  <si>
    <r>
      <rPr>
        <sz val="11"/>
        <rFont val="仿宋_GB2312"/>
        <family val="3"/>
        <charset val="134"/>
      </rPr>
      <t>宿迁中江种业有限公司</t>
    </r>
  </si>
  <si>
    <r>
      <rPr>
        <sz val="11"/>
        <rFont val="仿宋_GB2312"/>
        <family val="3"/>
        <charset val="134"/>
      </rPr>
      <t>迟熟中粳</t>
    </r>
  </si>
  <si>
    <r>
      <rPr>
        <sz val="11"/>
        <rFont val="仿宋_GB2312"/>
        <family val="3"/>
        <charset val="134"/>
      </rPr>
      <t>淮</t>
    </r>
    <r>
      <rPr>
        <sz val="11"/>
        <rFont val="Times New Roman"/>
        <family val="1"/>
      </rPr>
      <t>700</t>
    </r>
  </si>
  <si>
    <r>
      <rPr>
        <sz val="11"/>
        <rFont val="仿宋_GB2312"/>
        <family val="3"/>
        <charset val="134"/>
      </rPr>
      <t>淮稻</t>
    </r>
    <r>
      <rPr>
        <sz val="11"/>
        <rFont val="Times New Roman"/>
        <family val="1"/>
      </rPr>
      <t>26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</si>
  <si>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江苏徐淮地区淮阴农业科学研究所</t>
    </r>
  </si>
  <si>
    <r>
      <rPr>
        <sz val="11"/>
        <rFont val="仿宋_GB2312"/>
        <family val="3"/>
        <charset val="134"/>
      </rPr>
      <t>通过初审，适宜在江苏省苏中及宁镇扬丘陵地区种植。</t>
    </r>
    <phoneticPr fontId="14" type="noConversion"/>
  </si>
  <si>
    <r>
      <rPr>
        <sz val="11"/>
        <rFont val="仿宋_GB2312"/>
        <family val="3"/>
        <charset val="134"/>
      </rPr>
      <t>泗稻</t>
    </r>
    <r>
      <rPr>
        <sz val="11"/>
        <rFont val="Times New Roman"/>
        <family val="1"/>
      </rPr>
      <t>15-301</t>
    </r>
  </si>
  <si>
    <r>
      <rPr>
        <sz val="11"/>
        <rFont val="仿宋_GB2312"/>
        <family val="3"/>
        <charset val="134"/>
      </rPr>
      <t>泗稻</t>
    </r>
    <r>
      <rPr>
        <sz val="11"/>
        <rFont val="Times New Roman"/>
        <family val="1"/>
      </rPr>
      <t>301</t>
    </r>
  </si>
  <si>
    <r>
      <rPr>
        <sz val="11"/>
        <rFont val="仿宋_GB2312"/>
        <family val="3"/>
        <charset val="134"/>
      </rPr>
      <t>江苏省农业科学院宿迁农科所</t>
    </r>
  </si>
  <si>
    <r>
      <rPr>
        <sz val="11"/>
        <rFont val="仿宋_GB2312"/>
        <family val="3"/>
        <charset val="134"/>
      </rPr>
      <t>迟熟中粳早熟</t>
    </r>
  </si>
  <si>
    <r>
      <rPr>
        <sz val="11"/>
        <rFont val="仿宋_GB2312"/>
        <family val="3"/>
        <charset val="134"/>
      </rPr>
      <t>盐稻</t>
    </r>
    <r>
      <rPr>
        <sz val="11"/>
        <rFont val="Times New Roman"/>
        <family val="1"/>
      </rPr>
      <t>5152</t>
    </r>
  </si>
  <si>
    <r>
      <rPr>
        <sz val="11"/>
        <rFont val="仿宋_GB2312"/>
        <family val="3"/>
        <charset val="134"/>
      </rPr>
      <t>中科盐</t>
    </r>
    <r>
      <rPr>
        <sz val="11"/>
        <rFont val="Times New Roman"/>
        <family val="1"/>
      </rPr>
      <t>3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</si>
  <si>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江苏沿海地区农业科学研究所、江苏大丰华丰种业股份有限公司、中国科学院遗传与发育生物学研究所</t>
    </r>
  </si>
  <si>
    <r>
      <rPr>
        <sz val="11"/>
        <rFont val="仿宋_GB2312"/>
        <family val="3"/>
        <charset val="134"/>
      </rPr>
      <t>金粳</t>
    </r>
    <r>
      <rPr>
        <sz val="11"/>
        <rFont val="Times New Roman"/>
        <family val="1"/>
      </rPr>
      <t>368</t>
    </r>
  </si>
  <si>
    <r>
      <rPr>
        <sz val="11"/>
        <rFont val="仿宋_GB2312"/>
        <family val="3"/>
        <charset val="134"/>
      </rPr>
      <t>武粳</t>
    </r>
    <r>
      <rPr>
        <sz val="11"/>
        <rFont val="Times New Roman"/>
        <family val="1"/>
      </rPr>
      <t>38</t>
    </r>
  </si>
  <si>
    <r>
      <rPr>
        <sz val="11"/>
        <rFont val="仿宋_GB2312"/>
        <family val="3"/>
        <charset val="134"/>
      </rPr>
      <t>江苏金色农业科技发展有限公司、江苏（武进）水稻研究所</t>
    </r>
  </si>
  <si>
    <r>
      <rPr>
        <sz val="11"/>
        <rFont val="仿宋_GB2312"/>
        <family val="3"/>
        <charset val="134"/>
      </rPr>
      <t>扬农产</t>
    </r>
    <r>
      <rPr>
        <sz val="11"/>
        <rFont val="Times New Roman"/>
        <family val="1"/>
      </rPr>
      <t>28</t>
    </r>
  </si>
  <si>
    <r>
      <rPr>
        <sz val="11"/>
        <rFont val="仿宋_GB2312"/>
        <family val="3"/>
        <charset val="134"/>
      </rPr>
      <t>扬农香</t>
    </r>
    <r>
      <rPr>
        <sz val="11"/>
        <rFont val="Times New Roman"/>
        <family val="1"/>
      </rPr>
      <t>28</t>
    </r>
  </si>
  <si>
    <r>
      <rPr>
        <sz val="11"/>
        <rFont val="仿宋_GB2312"/>
        <family val="3"/>
        <charset val="134"/>
      </rPr>
      <t>扬州大学、江苏神农大丰种业科技有限公司</t>
    </r>
  </si>
  <si>
    <r>
      <rPr>
        <sz val="11"/>
        <rFont val="仿宋_GB2312"/>
        <family val="3"/>
        <charset val="134"/>
      </rPr>
      <t>徐</t>
    </r>
    <r>
      <rPr>
        <sz val="11"/>
        <rFont val="Times New Roman"/>
        <family val="1"/>
      </rPr>
      <t>32075</t>
    </r>
  </si>
  <si>
    <r>
      <rPr>
        <sz val="11"/>
        <rFont val="仿宋_GB2312"/>
        <family val="3"/>
        <charset val="134"/>
      </rPr>
      <t>徐稻</t>
    </r>
    <r>
      <rPr>
        <sz val="11"/>
        <rFont val="Times New Roman"/>
        <family val="1"/>
      </rPr>
      <t>12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</si>
  <si>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杂交中粳</t>
    </r>
  </si>
  <si>
    <r>
      <rPr>
        <sz val="11"/>
        <rFont val="仿宋_GB2312"/>
        <family val="3"/>
        <charset val="134"/>
      </rPr>
      <t>江苏天隆科技有限公司</t>
    </r>
  </si>
  <si>
    <r>
      <rPr>
        <sz val="11"/>
        <rFont val="仿宋_GB2312"/>
        <family val="3"/>
        <charset val="134"/>
      </rPr>
      <t>通过初审，适宜在江苏省长江以北地区种植。</t>
    </r>
    <phoneticPr fontId="14" type="noConversion"/>
  </si>
  <si>
    <r>
      <rPr>
        <sz val="11"/>
        <rFont val="仿宋_GB2312"/>
        <family val="3"/>
        <charset val="134"/>
      </rPr>
      <t>甬优</t>
    </r>
    <r>
      <rPr>
        <sz val="11"/>
        <rFont val="Times New Roman"/>
        <family val="1"/>
      </rPr>
      <t>6711</t>
    </r>
  </si>
  <si>
    <r>
      <rPr>
        <sz val="11"/>
        <rFont val="仿宋_GB2312"/>
        <family val="3"/>
        <charset val="134"/>
      </rPr>
      <t>宁波种业股份有限公司</t>
    </r>
  </si>
  <si>
    <r>
      <rPr>
        <sz val="11"/>
        <rFont val="仿宋_GB2312"/>
        <family val="3"/>
        <charset val="134"/>
      </rPr>
      <t>早熟晚粳</t>
    </r>
  </si>
  <si>
    <r>
      <rPr>
        <sz val="11"/>
        <rFont val="仿宋_GB2312"/>
        <family val="3"/>
        <charset val="134"/>
      </rPr>
      <t>皖垦粳</t>
    </r>
    <r>
      <rPr>
        <sz val="11"/>
        <rFont val="Times New Roman"/>
        <family val="1"/>
      </rPr>
      <t>516</t>
    </r>
  </si>
  <si>
    <r>
      <rPr>
        <sz val="11"/>
        <rFont val="仿宋_GB2312"/>
        <family val="3"/>
        <charset val="134"/>
      </rPr>
      <t>扬州大学、安徽皖垦种业股份有限公司</t>
    </r>
  </si>
  <si>
    <r>
      <rPr>
        <sz val="11"/>
        <rFont val="仿宋_GB2312"/>
        <family val="3"/>
        <charset val="134"/>
      </rPr>
      <t>安徽皖垦种业股份有限公司、扬州大学</t>
    </r>
  </si>
  <si>
    <r>
      <rPr>
        <sz val="11"/>
        <color rgb="FF000000"/>
        <rFont val="仿宋_GB2312"/>
        <family val="3"/>
        <charset val="134"/>
      </rPr>
      <t>通过初审，适宜在江苏省沿江及苏南地区种植。</t>
    </r>
    <phoneticPr fontId="14" type="noConversion"/>
  </si>
  <si>
    <r>
      <rPr>
        <sz val="11"/>
        <rFont val="仿宋_GB2312"/>
        <family val="3"/>
        <charset val="134"/>
      </rPr>
      <t>常农粳</t>
    </r>
    <r>
      <rPr>
        <sz val="11"/>
        <rFont val="Times New Roman"/>
        <family val="1"/>
      </rPr>
      <t>13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</si>
  <si>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常熟市农业科学研究所</t>
    </r>
  </si>
  <si>
    <r>
      <rPr>
        <sz val="11"/>
        <rFont val="仿宋_GB2312"/>
        <family val="3"/>
        <charset val="134"/>
      </rPr>
      <t>镇稻</t>
    </r>
    <r>
      <rPr>
        <sz val="11"/>
        <rFont val="Times New Roman"/>
        <family val="1"/>
      </rPr>
      <t>656</t>
    </r>
  </si>
  <si>
    <r>
      <rPr>
        <sz val="11"/>
        <rFont val="仿宋_GB2312"/>
        <family val="3"/>
        <charset val="134"/>
      </rPr>
      <t>宁</t>
    </r>
    <r>
      <rPr>
        <sz val="11"/>
        <rFont val="Times New Roman"/>
        <family val="1"/>
      </rPr>
      <t>5913</t>
    </r>
  </si>
  <si>
    <r>
      <rPr>
        <sz val="11"/>
        <rFont val="仿宋_GB2312"/>
        <family val="3"/>
        <charset val="134"/>
      </rPr>
      <t>南粳</t>
    </r>
    <r>
      <rPr>
        <sz val="11"/>
        <rFont val="Times New Roman"/>
        <family val="1"/>
      </rPr>
      <t>56</t>
    </r>
  </si>
  <si>
    <r>
      <rPr>
        <sz val="11"/>
        <rFont val="仿宋_GB2312"/>
        <family val="3"/>
        <charset val="134"/>
      </rPr>
      <t>江苏省农业科学院粮食作物研究所</t>
    </r>
  </si>
  <si>
    <r>
      <rPr>
        <sz val="11"/>
        <rFont val="仿宋_GB2312"/>
        <family val="3"/>
        <charset val="134"/>
      </rPr>
      <t>早熟晚粳早熟</t>
    </r>
  </si>
  <si>
    <r>
      <rPr>
        <sz val="11"/>
        <rFont val="仿宋_GB2312"/>
        <family val="3"/>
        <charset val="134"/>
      </rPr>
      <t>宁</t>
    </r>
    <r>
      <rPr>
        <sz val="11"/>
        <rFont val="Times New Roman"/>
        <family val="1"/>
      </rPr>
      <t>5916</t>
    </r>
  </si>
  <si>
    <r>
      <rPr>
        <sz val="11"/>
        <rFont val="仿宋_GB2312"/>
        <family val="3"/>
        <charset val="134"/>
      </rPr>
      <t>南粳</t>
    </r>
    <r>
      <rPr>
        <sz val="11"/>
        <rFont val="Times New Roman"/>
        <family val="1"/>
      </rPr>
      <t>5916</t>
    </r>
  </si>
  <si>
    <r>
      <rPr>
        <sz val="11"/>
        <rFont val="仿宋_GB2312"/>
        <family val="3"/>
        <charset val="134"/>
      </rPr>
      <t>江苏金大丰种业有限公司</t>
    </r>
  </si>
  <si>
    <r>
      <rPr>
        <sz val="11"/>
        <rFont val="仿宋_GB2312"/>
        <family val="3"/>
        <charset val="134"/>
      </rPr>
      <t>宁粳</t>
    </r>
    <r>
      <rPr>
        <sz val="11"/>
        <rFont val="Times New Roman"/>
        <family val="1"/>
      </rPr>
      <t>039</t>
    </r>
  </si>
  <si>
    <r>
      <rPr>
        <sz val="11"/>
        <rFont val="仿宋_GB2312"/>
        <family val="3"/>
        <charset val="134"/>
      </rPr>
      <t>宁香粳</t>
    </r>
    <r>
      <rPr>
        <sz val="11"/>
        <rFont val="Times New Roman"/>
        <family val="1"/>
      </rPr>
      <t>9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</si>
  <si>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南京农业大学水稻研究所</t>
    </r>
  </si>
  <si>
    <r>
      <rPr>
        <sz val="11"/>
        <rFont val="仿宋_GB2312"/>
        <family val="3"/>
        <charset val="134"/>
      </rPr>
      <t>杂交晚粳</t>
    </r>
  </si>
  <si>
    <r>
      <rPr>
        <sz val="11"/>
        <rFont val="仿宋_GB2312"/>
        <family val="3"/>
        <charset val="134"/>
      </rPr>
      <t>甬优</t>
    </r>
    <r>
      <rPr>
        <sz val="11"/>
        <rFont val="Times New Roman"/>
        <family val="1"/>
      </rPr>
      <t>7826</t>
    </r>
  </si>
  <si>
    <r>
      <rPr>
        <sz val="11"/>
        <rFont val="仿宋_GB2312"/>
        <family val="3"/>
        <charset val="134"/>
      </rPr>
      <t>通过初审，适宜在江苏省苏南地区种植。</t>
    </r>
    <phoneticPr fontId="14" type="noConversion"/>
  </si>
  <si>
    <r>
      <rPr>
        <sz val="11"/>
        <rFont val="仿宋_GB2312"/>
        <family val="3"/>
        <charset val="134"/>
      </rPr>
      <t>春优</t>
    </r>
    <r>
      <rPr>
        <sz val="11"/>
        <rFont val="Times New Roman"/>
        <family val="1"/>
      </rPr>
      <t>312</t>
    </r>
  </si>
  <si>
    <r>
      <rPr>
        <sz val="11"/>
        <rFont val="仿宋_GB2312"/>
        <family val="3"/>
        <charset val="134"/>
      </rPr>
      <t>中国水稻研究所</t>
    </r>
  </si>
  <si>
    <r>
      <rPr>
        <sz val="11"/>
        <rFont val="仿宋_GB2312"/>
        <family val="3"/>
        <charset val="134"/>
      </rPr>
      <t>浙粳优</t>
    </r>
    <r>
      <rPr>
        <sz val="11"/>
        <rFont val="Times New Roman"/>
        <family val="1"/>
      </rPr>
      <t>1758</t>
    </r>
  </si>
  <si>
    <r>
      <rPr>
        <sz val="11"/>
        <rFont val="仿宋_GB2312"/>
        <family val="3"/>
        <charset val="134"/>
      </rPr>
      <t>江苏太湖地区农业科学研究所、浙江省农业科学院作物与核技术利用研究所</t>
    </r>
  </si>
  <si>
    <r>
      <rPr>
        <b/>
        <sz val="11"/>
        <rFont val="仿宋_GB2312"/>
        <family val="3"/>
        <charset val="134"/>
      </rPr>
      <t>联合体试验</t>
    </r>
    <r>
      <rPr>
        <b/>
        <sz val="11"/>
        <rFont val="Times New Roman"/>
        <family val="1"/>
      </rPr>
      <t>(16)</t>
    </r>
  </si>
  <si>
    <r>
      <rPr>
        <sz val="11"/>
        <rFont val="仿宋_GB2312"/>
        <family val="3"/>
        <charset val="134"/>
      </rPr>
      <t>江苏明天种业科技股份有限公司</t>
    </r>
  </si>
  <si>
    <r>
      <rPr>
        <sz val="11"/>
        <rFont val="仿宋_GB2312"/>
        <family val="3"/>
        <charset val="134"/>
      </rPr>
      <t>昌两优明占</t>
    </r>
  </si>
  <si>
    <r>
      <rPr>
        <sz val="11"/>
        <rFont val="仿宋_GB2312"/>
        <family val="3"/>
        <charset val="134"/>
      </rPr>
      <t>宁两优</t>
    </r>
    <r>
      <rPr>
        <sz val="11"/>
        <rFont val="Times New Roman"/>
        <family val="1"/>
      </rPr>
      <t xml:space="preserve">1513 </t>
    </r>
  </si>
  <si>
    <r>
      <rPr>
        <sz val="11"/>
        <rFont val="仿宋_GB2312"/>
        <family val="3"/>
        <charset val="134"/>
      </rPr>
      <t>甬优</t>
    </r>
    <r>
      <rPr>
        <sz val="11"/>
        <rFont val="Times New Roman"/>
        <family val="1"/>
      </rPr>
      <t>4953</t>
    </r>
  </si>
  <si>
    <r>
      <rPr>
        <sz val="11"/>
        <rFont val="仿宋_GB2312"/>
        <family val="3"/>
        <charset val="134"/>
      </rPr>
      <t>江苏悦丰种业科技有限公司、宁波种业股份有限公司</t>
    </r>
  </si>
  <si>
    <r>
      <rPr>
        <sz val="11"/>
        <rFont val="仿宋_GB2312"/>
        <family val="3"/>
        <charset val="134"/>
      </rPr>
      <t>江苏悦丰种业科技有限公司</t>
    </r>
  </si>
  <si>
    <r>
      <rPr>
        <sz val="11"/>
        <rFont val="仿宋_GB2312"/>
        <family val="3"/>
        <charset val="134"/>
      </rPr>
      <t>扬粳</t>
    </r>
    <r>
      <rPr>
        <sz val="11"/>
        <rFont val="Times New Roman"/>
        <family val="1"/>
      </rPr>
      <t>545</t>
    </r>
  </si>
  <si>
    <r>
      <rPr>
        <sz val="11"/>
        <rFont val="仿宋_GB2312"/>
        <family val="3"/>
        <charset val="134"/>
      </rPr>
      <t>扬粳</t>
    </r>
    <r>
      <rPr>
        <sz val="11"/>
        <rFont val="Times New Roman"/>
        <family val="1"/>
      </rPr>
      <t>5118</t>
    </r>
  </si>
  <si>
    <r>
      <rPr>
        <sz val="11"/>
        <rFont val="仿宋_GB2312"/>
        <family val="3"/>
        <charset val="134"/>
      </rPr>
      <t>江苏里下河地区农业科学研究所</t>
    </r>
  </si>
  <si>
    <r>
      <rPr>
        <sz val="11"/>
        <rFont val="仿宋_GB2312"/>
        <family val="3"/>
        <charset val="134"/>
      </rPr>
      <t>润扬优香粳</t>
    </r>
  </si>
  <si>
    <r>
      <rPr>
        <sz val="11"/>
        <rFont val="仿宋_GB2312"/>
        <family val="3"/>
        <charset val="134"/>
      </rPr>
      <t>江苏里下河地区农业科学研、江苏润扬种业股份有限公司</t>
    </r>
  </si>
  <si>
    <r>
      <rPr>
        <sz val="11"/>
        <rFont val="仿宋_GB2312"/>
        <family val="3"/>
        <charset val="134"/>
      </rPr>
      <t>盐糯</t>
    </r>
    <r>
      <rPr>
        <sz val="11"/>
        <rFont val="Times New Roman"/>
        <family val="1"/>
      </rPr>
      <t>15020</t>
    </r>
  </si>
  <si>
    <r>
      <rPr>
        <sz val="11"/>
        <rFont val="仿宋_GB2312"/>
        <family val="3"/>
        <charset val="134"/>
      </rPr>
      <t>盐糯</t>
    </r>
    <r>
      <rPr>
        <sz val="11"/>
        <rFont val="Times New Roman"/>
        <family val="1"/>
      </rPr>
      <t>17</t>
    </r>
  </si>
  <si>
    <r>
      <rPr>
        <sz val="11"/>
        <rFont val="仿宋_GB2312"/>
        <family val="3"/>
        <charset val="134"/>
      </rPr>
      <t>江苏省盐城市盐都区农业科学研究所</t>
    </r>
  </si>
  <si>
    <r>
      <rPr>
        <sz val="11"/>
        <rFont val="仿宋_GB2312"/>
        <family val="3"/>
        <charset val="134"/>
      </rPr>
      <t>江苏省农业科学院</t>
    </r>
  </si>
  <si>
    <r>
      <rPr>
        <sz val="11"/>
        <rFont val="仿宋_GB2312"/>
        <family val="3"/>
        <charset val="134"/>
      </rPr>
      <t>扬大</t>
    </r>
    <r>
      <rPr>
        <sz val="11"/>
        <rFont val="Times New Roman"/>
        <family val="1"/>
      </rPr>
      <t>17-1030</t>
    </r>
  </si>
  <si>
    <r>
      <rPr>
        <sz val="11"/>
        <rFont val="仿宋_GB2312"/>
        <family val="3"/>
        <charset val="134"/>
      </rPr>
      <t>扬农粳</t>
    </r>
    <r>
      <rPr>
        <sz val="11"/>
        <rFont val="Times New Roman"/>
        <family val="1"/>
      </rPr>
      <t>1030</t>
    </r>
  </si>
  <si>
    <r>
      <rPr>
        <sz val="11"/>
        <rFont val="仿宋_GB2312"/>
        <family val="3"/>
        <charset val="134"/>
      </rPr>
      <t>扬州大学</t>
    </r>
  </si>
  <si>
    <r>
      <rPr>
        <sz val="11"/>
        <rFont val="仿宋_GB2312"/>
        <family val="3"/>
        <charset val="134"/>
      </rPr>
      <t>金粳</t>
    </r>
    <r>
      <rPr>
        <sz val="11"/>
        <rFont val="Times New Roman"/>
        <family val="1"/>
      </rPr>
      <t>7714</t>
    </r>
  </si>
  <si>
    <r>
      <rPr>
        <sz val="11"/>
        <rFont val="仿宋_GB2312"/>
        <family val="3"/>
        <charset val="134"/>
      </rPr>
      <t>南粳</t>
    </r>
    <r>
      <rPr>
        <sz val="11"/>
        <rFont val="Times New Roman"/>
        <family val="1"/>
      </rPr>
      <t>7718</t>
    </r>
  </si>
  <si>
    <r>
      <rPr>
        <sz val="11"/>
        <rFont val="仿宋_GB2312"/>
        <family val="3"/>
        <charset val="134"/>
      </rPr>
      <t>江苏省农业科学院粮食作物研究所、江苏金色农业股份有限公司</t>
    </r>
  </si>
  <si>
    <r>
      <rPr>
        <sz val="11"/>
        <rFont val="仿宋_GB2312"/>
        <family val="3"/>
        <charset val="134"/>
      </rPr>
      <t>江苏金色农业股份有限公司、江苏省农业科学院粮食作物研究所</t>
    </r>
  </si>
  <si>
    <r>
      <rPr>
        <sz val="11"/>
        <rFont val="仿宋_GB2312"/>
        <family val="3"/>
        <charset val="134"/>
      </rPr>
      <t>金运</t>
    </r>
    <r>
      <rPr>
        <sz val="11"/>
        <rFont val="Times New Roman"/>
        <family val="1"/>
      </rPr>
      <t>9036</t>
    </r>
  </si>
  <si>
    <r>
      <rPr>
        <sz val="11"/>
        <rFont val="仿宋_GB2312"/>
        <family val="3"/>
        <charset val="134"/>
      </rPr>
      <t>南粳</t>
    </r>
    <r>
      <rPr>
        <sz val="11"/>
        <rFont val="Times New Roman"/>
        <family val="1"/>
      </rPr>
      <t>9036</t>
    </r>
  </si>
  <si>
    <r>
      <rPr>
        <sz val="11"/>
        <rFont val="仿宋_GB2312"/>
        <family val="3"/>
        <charset val="134"/>
      </rPr>
      <t>江苏省农业科学院粮食作物研究所、江苏金运农业科技发展有限公司</t>
    </r>
  </si>
  <si>
    <r>
      <rPr>
        <sz val="11"/>
        <rFont val="仿宋_GB2312"/>
        <family val="3"/>
        <charset val="134"/>
      </rPr>
      <t>江苏金运农业科技发展有限公司</t>
    </r>
  </si>
  <si>
    <r>
      <rPr>
        <sz val="11"/>
        <rFont val="仿宋_GB2312"/>
        <family val="3"/>
        <charset val="134"/>
      </rPr>
      <t>江苏中江种业股份有限公司</t>
    </r>
  </si>
  <si>
    <r>
      <rPr>
        <sz val="11"/>
        <rFont val="仿宋_GB2312"/>
        <family val="3"/>
        <charset val="134"/>
      </rPr>
      <t>中江</t>
    </r>
    <r>
      <rPr>
        <sz val="11"/>
        <rFont val="Times New Roman"/>
        <family val="1"/>
      </rPr>
      <t>113</t>
    </r>
  </si>
  <si>
    <r>
      <rPr>
        <sz val="11"/>
        <rFont val="仿宋_GB2312"/>
        <family val="3"/>
        <charset val="134"/>
      </rPr>
      <t>武香粳</t>
    </r>
    <r>
      <rPr>
        <sz val="11"/>
        <rFont val="Times New Roman"/>
        <family val="1"/>
      </rPr>
      <t>113</t>
    </r>
  </si>
  <si>
    <r>
      <rPr>
        <sz val="11"/>
        <rFont val="仿宋_GB2312"/>
        <family val="3"/>
        <charset val="134"/>
      </rPr>
      <t>扬辐粳</t>
    </r>
    <r>
      <rPr>
        <sz val="11"/>
        <rFont val="Times New Roman"/>
        <family val="1"/>
      </rPr>
      <t>6228</t>
    </r>
  </si>
  <si>
    <r>
      <rPr>
        <sz val="11"/>
        <rFont val="仿宋_GB2312"/>
        <family val="3"/>
        <charset val="134"/>
      </rPr>
      <t>扬辐粳</t>
    </r>
    <r>
      <rPr>
        <sz val="11"/>
        <rFont val="Times New Roman"/>
        <family val="1"/>
      </rPr>
      <t>11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</si>
  <si>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金香玉</t>
    </r>
    <r>
      <rPr>
        <sz val="11"/>
        <rFont val="Times New Roman"/>
        <family val="1"/>
      </rPr>
      <t>1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</si>
  <si>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江苏金土地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  <charset val="134"/>
      </rPr>
      <t>种业有限公司、江苏里下河地区农业科学研究所</t>
    </r>
  </si>
  <si>
    <r>
      <rPr>
        <sz val="11"/>
        <rFont val="仿宋_GB2312"/>
        <family val="3"/>
        <charset val="134"/>
      </rPr>
      <t>南京农业大学</t>
    </r>
  </si>
  <si>
    <r>
      <rPr>
        <sz val="11"/>
        <rFont val="仿宋_GB2312"/>
        <family val="3"/>
        <charset val="134"/>
      </rPr>
      <t>泗稻</t>
    </r>
    <r>
      <rPr>
        <sz val="11"/>
        <rFont val="Times New Roman"/>
        <family val="1"/>
      </rPr>
      <t>17-16</t>
    </r>
  </si>
  <si>
    <r>
      <rPr>
        <sz val="11"/>
        <rFont val="仿宋_GB2312"/>
        <family val="3"/>
        <charset val="134"/>
      </rPr>
      <t>泗稻</t>
    </r>
    <r>
      <rPr>
        <sz val="11"/>
        <rFont val="Times New Roman"/>
        <family val="1"/>
      </rPr>
      <t>20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</si>
  <si>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江苏沿海地区农业科学研究所</t>
    </r>
  </si>
  <si>
    <r>
      <rPr>
        <sz val="11"/>
        <rFont val="仿宋_GB2312"/>
        <family val="3"/>
        <charset val="134"/>
      </rPr>
      <t>苏盐粳</t>
    </r>
    <r>
      <rPr>
        <sz val="11"/>
        <rFont val="Times New Roman"/>
        <family val="1"/>
      </rPr>
      <t>230</t>
    </r>
  </si>
  <si>
    <r>
      <rPr>
        <sz val="11"/>
        <rFont val="仿宋_GB2312"/>
        <family val="3"/>
        <charset val="134"/>
      </rPr>
      <t>常粳</t>
    </r>
    <r>
      <rPr>
        <sz val="11"/>
        <rFont val="Times New Roman"/>
        <family val="1"/>
      </rPr>
      <t>18-13</t>
    </r>
  </si>
  <si>
    <r>
      <rPr>
        <sz val="11"/>
        <rFont val="仿宋_GB2312"/>
        <family val="3"/>
        <charset val="134"/>
      </rPr>
      <t>常香粳</t>
    </r>
    <r>
      <rPr>
        <sz val="11"/>
        <rFont val="Times New Roman"/>
        <family val="1"/>
      </rPr>
      <t>1813</t>
    </r>
  </si>
  <si>
    <r>
      <rPr>
        <sz val="11"/>
        <rFont val="仿宋_GB2312"/>
        <family val="3"/>
        <charset val="134"/>
      </rPr>
      <t>通优粳</t>
    </r>
    <r>
      <rPr>
        <sz val="11"/>
        <rFont val="Times New Roman"/>
        <family val="1"/>
      </rPr>
      <t>17-1</t>
    </r>
  </si>
  <si>
    <r>
      <rPr>
        <sz val="11"/>
        <rFont val="仿宋_GB2312"/>
        <family val="3"/>
        <charset val="134"/>
      </rPr>
      <t>通粳优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</si>
  <si>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江苏沿江地区农业科学研究所</t>
    </r>
  </si>
  <si>
    <r>
      <rPr>
        <b/>
        <sz val="11"/>
        <rFont val="仿宋_GB2312"/>
        <family val="3"/>
        <charset val="134"/>
      </rPr>
      <t>自主试试（</t>
    </r>
    <r>
      <rPr>
        <b/>
        <sz val="11"/>
        <rFont val="Times New Roman"/>
        <family val="1"/>
      </rPr>
      <t>10</t>
    </r>
    <r>
      <rPr>
        <b/>
        <sz val="11"/>
        <rFont val="仿宋_GB2312"/>
        <family val="3"/>
        <charset val="134"/>
      </rPr>
      <t>）</t>
    </r>
  </si>
  <si>
    <r>
      <rPr>
        <sz val="11"/>
        <rFont val="仿宋_GB2312"/>
        <family val="3"/>
        <charset val="134"/>
      </rPr>
      <t>常州市金坛种子有限公司</t>
    </r>
  </si>
  <si>
    <r>
      <rPr>
        <sz val="11"/>
        <rFont val="仿宋_GB2312"/>
        <family val="3"/>
        <charset val="134"/>
      </rPr>
      <t>金单糯</t>
    </r>
    <r>
      <rPr>
        <sz val="11"/>
        <rFont val="Times New Roman"/>
        <family val="1"/>
      </rPr>
      <t>100</t>
    </r>
  </si>
  <si>
    <r>
      <rPr>
        <sz val="11"/>
        <rFont val="仿宋_GB2312"/>
        <family val="3"/>
        <charset val="134"/>
      </rPr>
      <t>常州市金坛种子有限公司、江苏中江种业股份有限公司</t>
    </r>
  </si>
  <si>
    <r>
      <rPr>
        <sz val="11"/>
        <rFont val="仿宋_GB2312"/>
        <family val="3"/>
        <charset val="134"/>
      </rPr>
      <t>江苏中禾种业有限公司</t>
    </r>
  </si>
  <si>
    <r>
      <rPr>
        <sz val="11"/>
        <rFont val="仿宋_GB2312"/>
        <family val="3"/>
        <charset val="134"/>
      </rPr>
      <t>丰糯</t>
    </r>
    <r>
      <rPr>
        <sz val="11"/>
        <rFont val="Times New Roman"/>
        <family val="1"/>
      </rPr>
      <t>99</t>
    </r>
  </si>
  <si>
    <r>
      <rPr>
        <sz val="11"/>
        <rFont val="仿宋_GB2312"/>
        <family val="3"/>
        <charset val="134"/>
      </rPr>
      <t>扬粳糯</t>
    </r>
    <r>
      <rPr>
        <sz val="11"/>
        <rFont val="Times New Roman"/>
        <family val="1"/>
      </rPr>
      <t>3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</si>
  <si>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荃香糯</t>
    </r>
    <r>
      <rPr>
        <sz val="11"/>
        <rFont val="Times New Roman"/>
        <family val="1"/>
      </rPr>
      <t>3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</si>
  <si>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江苏里下河地区农业科学研究所、安徽荃银高科种业股份有限公司</t>
    </r>
  </si>
  <si>
    <r>
      <rPr>
        <sz val="11"/>
        <rFont val="仿宋_GB2312"/>
        <family val="3"/>
        <charset val="134"/>
      </rPr>
      <t>盐稻</t>
    </r>
    <r>
      <rPr>
        <sz val="11"/>
        <rFont val="Times New Roman"/>
        <family val="1"/>
      </rPr>
      <t>8810</t>
    </r>
  </si>
  <si>
    <r>
      <rPr>
        <sz val="11"/>
        <rFont val="仿宋_GB2312"/>
        <family val="3"/>
        <charset val="134"/>
      </rPr>
      <t>盐稻</t>
    </r>
    <r>
      <rPr>
        <sz val="11"/>
        <rFont val="Times New Roman"/>
        <family val="1"/>
      </rPr>
      <t>19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</si>
  <si>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江苏沿海地区农业科学研究所、中国水稻研究所</t>
    </r>
  </si>
  <si>
    <r>
      <rPr>
        <sz val="11"/>
        <rFont val="仿宋_GB2312"/>
        <family val="3"/>
        <charset val="134"/>
      </rPr>
      <t>武香糯</t>
    </r>
    <r>
      <rPr>
        <sz val="11"/>
        <rFont val="Times New Roman"/>
        <family val="1"/>
      </rPr>
      <t>7368</t>
    </r>
  </si>
  <si>
    <r>
      <rPr>
        <sz val="11"/>
        <rFont val="仿宋_GB2312"/>
        <family val="3"/>
        <charset val="134"/>
      </rPr>
      <t>淮安春天种业科技有限公司、江苏（武进）水稻研究所</t>
    </r>
  </si>
  <si>
    <r>
      <rPr>
        <sz val="11"/>
        <rFont val="仿宋_GB2312"/>
        <family val="3"/>
        <charset val="134"/>
      </rPr>
      <t>江苏（武进）水稻研究所</t>
    </r>
  </si>
  <si>
    <r>
      <rPr>
        <sz val="11"/>
        <rFont val="仿宋_GB2312"/>
        <family val="3"/>
        <charset val="134"/>
      </rPr>
      <t>香血稻</t>
    </r>
    <r>
      <rPr>
        <sz val="11"/>
        <rFont val="Times New Roman"/>
        <family val="1"/>
      </rPr>
      <t>515</t>
    </r>
  </si>
  <si>
    <r>
      <rPr>
        <sz val="11"/>
        <rFont val="仿宋_GB2312"/>
        <family val="3"/>
        <charset val="134"/>
      </rPr>
      <t>红旗糯</t>
    </r>
    <r>
      <rPr>
        <sz val="11"/>
        <rFont val="Times New Roman"/>
        <family val="1"/>
      </rPr>
      <t>762</t>
    </r>
  </si>
  <si>
    <r>
      <rPr>
        <sz val="11"/>
        <rFont val="仿宋_GB2312"/>
        <family val="3"/>
        <charset val="134"/>
      </rPr>
      <t>镇糯</t>
    </r>
    <r>
      <rPr>
        <sz val="11"/>
        <rFont val="Times New Roman"/>
        <family val="1"/>
      </rPr>
      <t>762</t>
    </r>
  </si>
  <si>
    <r>
      <rPr>
        <sz val="11"/>
        <rFont val="仿宋_GB2312"/>
        <family val="3"/>
        <charset val="134"/>
      </rPr>
      <t>江苏丰源种业有限公司、江苏红旗种业有限公司</t>
    </r>
  </si>
  <si>
    <r>
      <rPr>
        <sz val="11"/>
        <rFont val="仿宋_GB2312"/>
        <family val="3"/>
        <charset val="134"/>
      </rPr>
      <t>江苏红旗种业有限公司、江苏丰源种业有限公司</t>
    </r>
  </si>
  <si>
    <r>
      <rPr>
        <sz val="11"/>
        <rFont val="仿宋_GB2312"/>
        <family val="3"/>
        <charset val="134"/>
      </rPr>
      <t>丰庆种业</t>
    </r>
  </si>
  <si>
    <r>
      <rPr>
        <sz val="11"/>
        <rFont val="仿宋_GB2312"/>
        <family val="3"/>
        <charset val="134"/>
      </rPr>
      <t>灵谷糯</t>
    </r>
    <r>
      <rPr>
        <sz val="11"/>
        <rFont val="Times New Roman"/>
        <family val="1"/>
      </rPr>
      <t>1</t>
    </r>
    <r>
      <rPr>
        <sz val="11"/>
        <rFont val="仿宋_GB2312"/>
        <family val="3"/>
        <charset val="134"/>
      </rPr>
      <t>号</t>
    </r>
  </si>
  <si>
    <r>
      <rPr>
        <sz val="11"/>
        <rFont val="仿宋_GB2312"/>
        <family val="3"/>
        <charset val="134"/>
      </rPr>
      <t>江苏丰庆种业科技有限公司</t>
    </r>
  </si>
  <si>
    <r>
      <rPr>
        <sz val="11"/>
        <rFont val="仿宋_GB2312"/>
        <family val="3"/>
        <charset val="134"/>
      </rPr>
      <t>天隆优</t>
    </r>
    <r>
      <rPr>
        <sz val="11"/>
        <rFont val="Times New Roman"/>
        <family val="1"/>
      </rPr>
      <t>619</t>
    </r>
  </si>
  <si>
    <r>
      <rPr>
        <sz val="11"/>
        <rFont val="仿宋_GB2312"/>
        <family val="3"/>
        <charset val="134"/>
      </rPr>
      <t>江苏天隆科技有限公司、天津天隆科技股份有限公司</t>
    </r>
  </si>
  <si>
    <r>
      <rPr>
        <sz val="11"/>
        <color rgb="FF000000"/>
        <rFont val="仿宋_GB2312"/>
        <family val="3"/>
        <charset val="134"/>
      </rPr>
      <t>通过初审，适宜在江苏省盱眙县中稻地区作虾稻共生种植。</t>
    </r>
    <phoneticPr fontId="14" type="noConversion"/>
  </si>
  <si>
    <t>杂交中籼</t>
    <phoneticPr fontId="14" type="noConversion"/>
  </si>
  <si>
    <t>中熟中粳早熟</t>
    <phoneticPr fontId="14" type="noConversion"/>
  </si>
  <si>
    <t>迟熟中粳</t>
    <phoneticPr fontId="14" type="noConversion"/>
  </si>
  <si>
    <t>迟熟中粳早熟</t>
    <phoneticPr fontId="11" type="noConversion"/>
  </si>
  <si>
    <t>合计55</t>
    <phoneticPr fontId="14" type="noConversion"/>
  </si>
  <si>
    <t>KT229/SD106</t>
  </si>
  <si>
    <t>L6A×R19</t>
  </si>
  <si>
    <r>
      <rPr>
        <sz val="10"/>
        <color theme="1"/>
        <rFont val="宋体"/>
        <family val="3"/>
        <charset val="134"/>
      </rPr>
      <t>白马湖</t>
    </r>
  </si>
  <si>
    <r>
      <rPr>
        <sz val="10"/>
        <color theme="1"/>
        <rFont val="宋体"/>
        <family val="3"/>
        <charset val="134"/>
      </rPr>
      <t>镇江</t>
    </r>
  </si>
  <si>
    <t>扬籼优918</t>
    <phoneticPr fontId="14" type="noConversion"/>
  </si>
  <si>
    <r>
      <rPr>
        <b/>
        <sz val="10"/>
        <color theme="1"/>
        <rFont val="宋体"/>
        <family val="3"/>
        <charset val="134"/>
      </rPr>
      <t>扬籼优</t>
    </r>
    <r>
      <rPr>
        <b/>
        <sz val="10"/>
        <color theme="1"/>
        <rFont val="Times New Roman"/>
        <family val="1"/>
      </rPr>
      <t>918</t>
    </r>
    <phoneticPr fontId="14" type="noConversion"/>
  </si>
  <si>
    <r>
      <rPr>
        <sz val="10"/>
        <color theme="1"/>
        <rFont val="宋体"/>
        <family val="3"/>
        <charset val="134"/>
      </rPr>
      <t>中籼生</t>
    </r>
    <r>
      <rPr>
        <sz val="10"/>
        <color theme="1"/>
        <rFont val="Times New Roman"/>
        <family val="1"/>
      </rPr>
      <t>02</t>
    </r>
  </si>
  <si>
    <r>
      <rPr>
        <sz val="10"/>
        <color theme="1"/>
        <rFont val="宋体"/>
        <family val="3"/>
        <charset val="134"/>
      </rPr>
      <t>中籼生</t>
    </r>
    <r>
      <rPr>
        <sz val="10"/>
        <color theme="1"/>
        <rFont val="Times New Roman"/>
        <family val="1"/>
      </rPr>
      <t>02</t>
    </r>
    <r>
      <rPr>
        <sz val="11"/>
        <color theme="1"/>
        <rFont val="宋体"/>
        <family val="3"/>
        <charset val="134"/>
        <scheme val="minor"/>
      </rPr>
      <t/>
    </r>
  </si>
  <si>
    <t>镇籼优11134</t>
    <phoneticPr fontId="14" type="noConversion"/>
  </si>
  <si>
    <r>
      <rPr>
        <b/>
        <sz val="10"/>
        <color theme="1"/>
        <rFont val="宋体"/>
        <family val="3"/>
        <charset val="134"/>
      </rPr>
      <t>镇籼优</t>
    </r>
    <r>
      <rPr>
        <b/>
        <sz val="10"/>
        <color theme="1"/>
        <rFont val="Times New Roman"/>
        <family val="1"/>
      </rPr>
      <t>11134</t>
    </r>
    <phoneticPr fontId="14" type="noConversion"/>
  </si>
  <si>
    <r>
      <rPr>
        <sz val="10"/>
        <color theme="1"/>
        <rFont val="宋体"/>
        <family val="3"/>
        <charset val="134"/>
      </rPr>
      <t>中籼生</t>
    </r>
    <r>
      <rPr>
        <sz val="10"/>
        <color theme="1"/>
        <rFont val="Times New Roman"/>
        <family val="1"/>
      </rPr>
      <t>03</t>
    </r>
  </si>
  <si>
    <r>
      <rPr>
        <sz val="10"/>
        <color theme="1"/>
        <rFont val="宋体"/>
        <family val="3"/>
        <charset val="134"/>
      </rPr>
      <t>中籼生</t>
    </r>
    <r>
      <rPr>
        <sz val="10"/>
        <color theme="1"/>
        <rFont val="Times New Roman"/>
        <family val="1"/>
      </rPr>
      <t>03</t>
    </r>
    <r>
      <rPr>
        <sz val="11"/>
        <color theme="1"/>
        <rFont val="宋体"/>
        <family val="3"/>
        <charset val="134"/>
        <scheme val="minor"/>
      </rPr>
      <t/>
    </r>
  </si>
  <si>
    <r>
      <t>赣优</t>
    </r>
    <r>
      <rPr>
        <sz val="12"/>
        <rFont val="Times New Roman"/>
        <family val="1"/>
      </rPr>
      <t>7363</t>
    </r>
    <phoneticPr fontId="14" type="noConversion"/>
  </si>
  <si>
    <r>
      <rPr>
        <sz val="10"/>
        <color theme="1"/>
        <rFont val="宋体"/>
        <family val="3"/>
        <charset val="134"/>
      </rPr>
      <t>中籼生</t>
    </r>
    <r>
      <rPr>
        <sz val="10"/>
        <color theme="1"/>
        <rFont val="Times New Roman"/>
        <family val="1"/>
      </rPr>
      <t>04</t>
    </r>
  </si>
  <si>
    <r>
      <rPr>
        <sz val="10"/>
        <color theme="1"/>
        <rFont val="宋体"/>
        <family val="3"/>
        <charset val="134"/>
      </rPr>
      <t>中籼生</t>
    </r>
    <r>
      <rPr>
        <sz val="10"/>
        <color theme="1"/>
        <rFont val="Times New Roman"/>
        <family val="1"/>
      </rPr>
      <t>04</t>
    </r>
    <r>
      <rPr>
        <sz val="11"/>
        <color theme="1"/>
        <rFont val="宋体"/>
        <family val="3"/>
        <charset val="134"/>
        <scheme val="minor"/>
      </rPr>
      <t/>
    </r>
  </si>
  <si>
    <r>
      <t>盐两优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号</t>
    </r>
    <phoneticPr fontId="14" type="noConversion"/>
  </si>
  <si>
    <r>
      <rPr>
        <b/>
        <sz val="10"/>
        <color theme="1"/>
        <rFont val="宋体"/>
        <family val="3"/>
        <charset val="134"/>
      </rPr>
      <t>盐两优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宋体"/>
        <family val="3"/>
        <charset val="134"/>
      </rPr>
      <t>号</t>
    </r>
    <phoneticPr fontId="14" type="noConversion"/>
  </si>
  <si>
    <r>
      <rPr>
        <sz val="10"/>
        <color theme="1"/>
        <rFont val="宋体"/>
        <family val="3"/>
        <charset val="134"/>
      </rPr>
      <t>中籼生</t>
    </r>
    <r>
      <rPr>
        <sz val="10"/>
        <color theme="1"/>
        <rFont val="Times New Roman"/>
        <family val="1"/>
      </rPr>
      <t>05</t>
    </r>
  </si>
  <si>
    <r>
      <rPr>
        <sz val="10"/>
        <color theme="1"/>
        <rFont val="宋体"/>
        <family val="3"/>
        <charset val="134"/>
      </rPr>
      <t>中籼生</t>
    </r>
    <r>
      <rPr>
        <sz val="10"/>
        <color theme="1"/>
        <rFont val="Times New Roman"/>
        <family val="1"/>
      </rPr>
      <t>05</t>
    </r>
    <r>
      <rPr>
        <sz val="11"/>
        <color theme="1"/>
        <rFont val="宋体"/>
        <family val="3"/>
        <charset val="134"/>
        <scheme val="minor"/>
      </rPr>
      <t/>
    </r>
  </si>
  <si>
    <r>
      <t>华荃优</t>
    </r>
    <r>
      <rPr>
        <sz val="12"/>
        <rFont val="Times New Roman"/>
        <family val="1"/>
      </rPr>
      <t>187</t>
    </r>
    <phoneticPr fontId="14" type="noConversion"/>
  </si>
  <si>
    <r>
      <rPr>
        <b/>
        <sz val="10"/>
        <color theme="1"/>
        <rFont val="宋体"/>
        <family val="3"/>
        <charset val="134"/>
      </rPr>
      <t>华荃优</t>
    </r>
    <r>
      <rPr>
        <b/>
        <sz val="10"/>
        <color theme="1"/>
        <rFont val="Times New Roman"/>
        <family val="1"/>
      </rPr>
      <t>187</t>
    </r>
    <phoneticPr fontId="14" type="noConversion"/>
  </si>
  <si>
    <r>
      <t>徐农</t>
    </r>
    <r>
      <rPr>
        <sz val="12"/>
        <rFont val="Times New Roman"/>
        <family val="1"/>
      </rPr>
      <t>36618</t>
    </r>
    <phoneticPr fontId="14" type="noConversion"/>
  </si>
  <si>
    <r>
      <rPr>
        <b/>
        <sz val="10"/>
        <color theme="1"/>
        <rFont val="宋体"/>
        <family val="3"/>
        <charset val="134"/>
      </rPr>
      <t>徐农</t>
    </r>
    <r>
      <rPr>
        <b/>
        <sz val="10"/>
        <color theme="1"/>
        <rFont val="Times New Roman"/>
        <family val="1"/>
      </rPr>
      <t>36618</t>
    </r>
    <phoneticPr fontId="14" type="noConversion"/>
  </si>
  <si>
    <r>
      <rPr>
        <sz val="10"/>
        <color theme="1"/>
        <rFont val="宋体"/>
        <family val="3"/>
        <charset val="134"/>
      </rPr>
      <t>中粳区</t>
    </r>
    <r>
      <rPr>
        <sz val="10"/>
        <color theme="1"/>
        <rFont val="Times New Roman"/>
        <family val="1"/>
      </rPr>
      <t>07</t>
    </r>
  </si>
  <si>
    <r>
      <t>中粳</t>
    </r>
    <r>
      <rPr>
        <sz val="12"/>
        <rFont val="Times New Roman"/>
        <family val="1"/>
      </rPr>
      <t>067</t>
    </r>
    <phoneticPr fontId="14" type="noConversion"/>
  </si>
  <si>
    <r>
      <rPr>
        <b/>
        <sz val="10"/>
        <color theme="1"/>
        <rFont val="宋体"/>
        <family val="3"/>
        <charset val="134"/>
      </rPr>
      <t>中粳</t>
    </r>
    <r>
      <rPr>
        <b/>
        <sz val="10"/>
        <color theme="1"/>
        <rFont val="Times New Roman"/>
        <family val="1"/>
      </rPr>
      <t>067</t>
    </r>
    <phoneticPr fontId="14" type="noConversion"/>
  </si>
  <si>
    <r>
      <rPr>
        <sz val="10"/>
        <color theme="1"/>
        <rFont val="宋体"/>
        <family val="3"/>
        <charset val="134"/>
      </rPr>
      <t>中粳区</t>
    </r>
    <r>
      <rPr>
        <sz val="10"/>
        <color theme="1"/>
        <rFont val="Times New Roman"/>
        <family val="1"/>
      </rPr>
      <t>10</t>
    </r>
  </si>
  <si>
    <r>
      <t>镇稻</t>
    </r>
    <r>
      <rPr>
        <sz val="12"/>
        <rFont val="Times New Roman"/>
        <family val="1"/>
      </rPr>
      <t>9469</t>
    </r>
    <phoneticPr fontId="14" type="noConversion"/>
  </si>
  <si>
    <r>
      <rPr>
        <b/>
        <sz val="10"/>
        <color theme="1"/>
        <rFont val="宋体"/>
        <family val="3"/>
        <charset val="134"/>
      </rPr>
      <t>镇稻</t>
    </r>
    <r>
      <rPr>
        <b/>
        <sz val="10"/>
        <color theme="1"/>
        <rFont val="Times New Roman"/>
        <family val="1"/>
      </rPr>
      <t>9469</t>
    </r>
    <phoneticPr fontId="14" type="noConversion"/>
  </si>
  <si>
    <r>
      <rPr>
        <sz val="10"/>
        <color theme="1"/>
        <rFont val="宋体"/>
        <family val="3"/>
        <charset val="134"/>
      </rPr>
      <t>中粳区</t>
    </r>
    <r>
      <rPr>
        <sz val="10"/>
        <color theme="1"/>
        <rFont val="Times New Roman"/>
        <family val="1"/>
      </rPr>
      <t>11</t>
    </r>
  </si>
  <si>
    <t>A220</t>
    <phoneticPr fontId="14" type="noConversion"/>
  </si>
  <si>
    <r>
      <rPr>
        <sz val="10"/>
        <color theme="1"/>
        <rFont val="宋体"/>
        <family val="3"/>
        <charset val="134"/>
      </rPr>
      <t>中粳早区</t>
    </r>
    <r>
      <rPr>
        <sz val="10"/>
        <color theme="1"/>
        <rFont val="Times New Roman"/>
        <family val="1"/>
      </rPr>
      <t>03</t>
    </r>
  </si>
  <si>
    <r>
      <rPr>
        <sz val="10"/>
        <color theme="1"/>
        <rFont val="宋体"/>
        <family val="3"/>
        <charset val="134"/>
      </rPr>
      <t>淮安</t>
    </r>
  </si>
  <si>
    <r>
      <t>科粳稻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号</t>
    </r>
    <phoneticPr fontId="14" type="noConversion"/>
  </si>
  <si>
    <r>
      <rPr>
        <b/>
        <sz val="10"/>
        <color theme="1"/>
        <rFont val="宋体"/>
        <family val="3"/>
        <charset val="134"/>
      </rPr>
      <t>科粳稻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宋体"/>
        <family val="3"/>
        <charset val="134"/>
      </rPr>
      <t>号</t>
    </r>
    <phoneticPr fontId="14" type="noConversion"/>
  </si>
  <si>
    <r>
      <rPr>
        <sz val="10"/>
        <color theme="1"/>
        <rFont val="宋体"/>
        <family val="3"/>
        <charset val="134"/>
      </rPr>
      <t>中粳早区</t>
    </r>
    <r>
      <rPr>
        <sz val="10"/>
        <color theme="1"/>
        <rFont val="Times New Roman"/>
        <family val="1"/>
      </rPr>
      <t>04</t>
    </r>
  </si>
  <si>
    <r>
      <rPr>
        <sz val="10"/>
        <rFont val="宋体"/>
        <family val="3"/>
        <charset val="134"/>
      </rPr>
      <t>中粳早区</t>
    </r>
    <r>
      <rPr>
        <sz val="10"/>
        <rFont val="Times New Roman"/>
        <family val="1"/>
      </rPr>
      <t>02</t>
    </r>
  </si>
  <si>
    <r>
      <t>泰粳</t>
    </r>
    <r>
      <rPr>
        <sz val="12"/>
        <rFont val="Times New Roman"/>
        <family val="1"/>
      </rPr>
      <t>5626</t>
    </r>
    <phoneticPr fontId="14" type="noConversion"/>
  </si>
  <si>
    <r>
      <rPr>
        <b/>
        <sz val="10"/>
        <color theme="1"/>
        <rFont val="宋体"/>
        <family val="3"/>
        <charset val="134"/>
      </rPr>
      <t>泰粳</t>
    </r>
    <r>
      <rPr>
        <b/>
        <sz val="10"/>
        <color theme="1"/>
        <rFont val="Times New Roman"/>
        <family val="1"/>
      </rPr>
      <t>5626</t>
    </r>
    <phoneticPr fontId="14" type="noConversion"/>
  </si>
  <si>
    <r>
      <t>连粳</t>
    </r>
    <r>
      <rPr>
        <sz val="12"/>
        <rFont val="Times New Roman"/>
        <family val="1"/>
      </rPr>
      <t>15113</t>
    </r>
    <phoneticPr fontId="14" type="noConversion"/>
  </si>
  <si>
    <r>
      <rPr>
        <sz val="10"/>
        <color theme="1"/>
        <rFont val="宋体"/>
        <family val="3"/>
        <charset val="134"/>
      </rPr>
      <t>中粳早区</t>
    </r>
    <r>
      <rPr>
        <sz val="10"/>
        <color theme="1"/>
        <rFont val="Times New Roman"/>
        <family val="1"/>
      </rPr>
      <t>05</t>
    </r>
  </si>
  <si>
    <r>
      <rPr>
        <sz val="10"/>
        <rFont val="宋体"/>
        <family val="3"/>
        <charset val="134"/>
      </rPr>
      <t>中粳早区</t>
    </r>
    <r>
      <rPr>
        <sz val="10"/>
        <rFont val="Times New Roman"/>
        <family val="1"/>
      </rPr>
      <t>03</t>
    </r>
  </si>
  <si>
    <r>
      <t>盐鉴</t>
    </r>
    <r>
      <rPr>
        <sz val="12"/>
        <rFont val="Times New Roman"/>
        <family val="1"/>
      </rPr>
      <t>2302</t>
    </r>
    <phoneticPr fontId="14" type="noConversion"/>
  </si>
  <si>
    <r>
      <rPr>
        <b/>
        <sz val="10"/>
        <color theme="1"/>
        <rFont val="宋体"/>
        <family val="3"/>
        <charset val="134"/>
      </rPr>
      <t>盐鉴</t>
    </r>
    <r>
      <rPr>
        <b/>
        <sz val="10"/>
        <color theme="1"/>
        <rFont val="Times New Roman"/>
        <family val="1"/>
      </rPr>
      <t>2302</t>
    </r>
    <phoneticPr fontId="14" type="noConversion"/>
  </si>
  <si>
    <r>
      <rPr>
        <sz val="10"/>
        <color theme="1"/>
        <rFont val="宋体"/>
        <family val="3"/>
        <charset val="134"/>
      </rPr>
      <t>中粳早区</t>
    </r>
    <r>
      <rPr>
        <sz val="10"/>
        <color theme="1"/>
        <rFont val="Times New Roman"/>
        <family val="1"/>
      </rPr>
      <t>10</t>
    </r>
  </si>
  <si>
    <r>
      <rPr>
        <sz val="10"/>
        <rFont val="宋体"/>
        <family val="3"/>
        <charset val="134"/>
      </rPr>
      <t>中粳早区</t>
    </r>
    <r>
      <rPr>
        <sz val="10"/>
        <rFont val="Times New Roman"/>
        <family val="1"/>
      </rPr>
      <t>07</t>
    </r>
  </si>
  <si>
    <t>LZ1401</t>
    <phoneticPr fontId="14" type="noConversion"/>
  </si>
  <si>
    <r>
      <rPr>
        <sz val="10"/>
        <color theme="1"/>
        <rFont val="宋体"/>
        <family val="3"/>
        <charset val="134"/>
      </rPr>
      <t>中粳早区</t>
    </r>
    <r>
      <rPr>
        <sz val="10"/>
        <color theme="1"/>
        <rFont val="Times New Roman"/>
        <family val="1"/>
      </rPr>
      <t>12</t>
    </r>
  </si>
  <si>
    <r>
      <rPr>
        <sz val="10"/>
        <rFont val="宋体"/>
        <family val="3"/>
        <charset val="134"/>
      </rPr>
      <t>中粳早区</t>
    </r>
    <r>
      <rPr>
        <sz val="10"/>
        <rFont val="Times New Roman"/>
        <family val="1"/>
      </rPr>
      <t>09</t>
    </r>
  </si>
  <si>
    <r>
      <t>淮</t>
    </r>
    <r>
      <rPr>
        <sz val="12"/>
        <rFont val="Times New Roman"/>
        <family val="1"/>
      </rPr>
      <t>700</t>
    </r>
    <phoneticPr fontId="14" type="noConversion"/>
  </si>
  <si>
    <r>
      <rPr>
        <b/>
        <sz val="10"/>
        <color theme="1"/>
        <rFont val="宋体"/>
        <family val="3"/>
        <charset val="134"/>
      </rPr>
      <t>淮</t>
    </r>
    <r>
      <rPr>
        <b/>
        <sz val="10"/>
        <color theme="1"/>
        <rFont val="Times New Roman"/>
        <family val="1"/>
      </rPr>
      <t>700</t>
    </r>
    <phoneticPr fontId="14" type="noConversion"/>
  </si>
  <si>
    <r>
      <t>泗</t>
    </r>
    <r>
      <rPr>
        <sz val="12"/>
        <rFont val="Times New Roman"/>
        <family val="1"/>
      </rPr>
      <t>15-301</t>
    </r>
    <phoneticPr fontId="14" type="noConversion"/>
  </si>
  <si>
    <t>迟粳生02</t>
    <phoneticPr fontId="11" type="noConversion"/>
  </si>
  <si>
    <t>盐稻5152</t>
    <phoneticPr fontId="14" type="noConversion"/>
  </si>
  <si>
    <r>
      <rPr>
        <sz val="10"/>
        <color rgb="FF000000"/>
        <rFont val="宋体"/>
        <family val="3"/>
        <charset val="134"/>
      </rPr>
      <t>迟粳早区</t>
    </r>
    <r>
      <rPr>
        <sz val="10"/>
        <color rgb="FF000000"/>
        <rFont val="Times New Roman"/>
        <family val="1"/>
      </rPr>
      <t>05</t>
    </r>
  </si>
  <si>
    <t>金粳368</t>
    <phoneticPr fontId="14" type="noConversion"/>
  </si>
  <si>
    <r>
      <rPr>
        <sz val="10"/>
        <color rgb="FF000000"/>
        <rFont val="宋体"/>
        <family val="3"/>
        <charset val="134"/>
      </rPr>
      <t>金粳</t>
    </r>
    <r>
      <rPr>
        <sz val="10"/>
        <color rgb="FF000000"/>
        <rFont val="Times New Roman"/>
        <family val="1"/>
      </rPr>
      <t>368</t>
    </r>
  </si>
  <si>
    <r>
      <t>扬农产</t>
    </r>
    <r>
      <rPr>
        <sz val="12"/>
        <rFont val="Times New Roman"/>
        <family val="1"/>
      </rPr>
      <t>28</t>
    </r>
    <phoneticPr fontId="14" type="noConversion"/>
  </si>
  <si>
    <r>
      <rPr>
        <sz val="10"/>
        <color rgb="FF000000"/>
        <rFont val="宋体"/>
        <family val="3"/>
        <charset val="134"/>
      </rPr>
      <t>扬农产</t>
    </r>
    <r>
      <rPr>
        <sz val="10"/>
        <color theme="1"/>
        <rFont val="Times New Roman"/>
        <family val="1"/>
      </rPr>
      <t>28</t>
    </r>
  </si>
  <si>
    <t>迟早生03</t>
    <phoneticPr fontId="14" type="noConversion"/>
  </si>
  <si>
    <r>
      <t>徐</t>
    </r>
    <r>
      <rPr>
        <sz val="12"/>
        <rFont val="Times New Roman"/>
        <family val="1"/>
      </rPr>
      <t>32075</t>
    </r>
    <phoneticPr fontId="14" type="noConversion"/>
  </si>
  <si>
    <r>
      <rPr>
        <sz val="10"/>
        <color theme="1"/>
        <rFont val="宋体"/>
        <family val="3"/>
        <charset val="134"/>
      </rPr>
      <t>杂中区</t>
    </r>
    <r>
      <rPr>
        <sz val="10"/>
        <color theme="1"/>
        <rFont val="Times New Roman"/>
        <family val="1"/>
      </rPr>
      <t>10</t>
    </r>
  </si>
  <si>
    <r>
      <t>甬优</t>
    </r>
    <r>
      <rPr>
        <sz val="12"/>
        <rFont val="Times New Roman"/>
        <family val="1"/>
      </rPr>
      <t>6711</t>
    </r>
    <phoneticPr fontId="14" type="noConversion"/>
  </si>
  <si>
    <r>
      <rPr>
        <sz val="10"/>
        <color theme="1"/>
        <rFont val="宋体"/>
        <family val="3"/>
        <charset val="134"/>
      </rPr>
      <t>杂中区</t>
    </r>
    <r>
      <rPr>
        <sz val="10"/>
        <color theme="1"/>
        <rFont val="Times New Roman"/>
        <family val="1"/>
      </rPr>
      <t>02</t>
    </r>
  </si>
  <si>
    <r>
      <rPr>
        <sz val="10"/>
        <color theme="1"/>
        <rFont val="宋体"/>
        <family val="3"/>
        <charset val="134"/>
      </rPr>
      <t>杂中生</t>
    </r>
    <r>
      <rPr>
        <sz val="10"/>
        <color theme="1"/>
        <rFont val="Times New Roman"/>
        <family val="1"/>
      </rPr>
      <t>02</t>
    </r>
  </si>
  <si>
    <r>
      <t>皖垦粳</t>
    </r>
    <r>
      <rPr>
        <sz val="12"/>
        <rFont val="Times New Roman"/>
        <family val="1"/>
      </rPr>
      <t>516</t>
    </r>
    <phoneticPr fontId="14" type="noConversion"/>
  </si>
  <si>
    <r>
      <rPr>
        <b/>
        <sz val="10"/>
        <color theme="1"/>
        <rFont val="宋体"/>
        <family val="3"/>
        <charset val="134"/>
      </rPr>
      <t>皖垦粳</t>
    </r>
    <r>
      <rPr>
        <b/>
        <sz val="10"/>
        <color theme="1"/>
        <rFont val="Times New Roman"/>
        <family val="1"/>
      </rPr>
      <t>516</t>
    </r>
    <phoneticPr fontId="14" type="noConversion"/>
  </si>
  <si>
    <r>
      <rPr>
        <sz val="10"/>
        <color theme="1"/>
        <rFont val="宋体"/>
        <family val="3"/>
        <charset val="134"/>
      </rPr>
      <t>早晚区</t>
    </r>
    <r>
      <rPr>
        <sz val="10"/>
        <color theme="1"/>
        <rFont val="Times New Roman"/>
        <family val="1"/>
      </rPr>
      <t>05</t>
    </r>
  </si>
  <si>
    <t>C16-1</t>
    <phoneticPr fontId="14" type="noConversion"/>
  </si>
  <si>
    <r>
      <rPr>
        <sz val="10"/>
        <color theme="1"/>
        <rFont val="宋体"/>
        <family val="3"/>
        <charset val="134"/>
      </rPr>
      <t>早晚区</t>
    </r>
    <r>
      <rPr>
        <sz val="10"/>
        <color theme="1"/>
        <rFont val="Times New Roman"/>
        <family val="1"/>
      </rPr>
      <t>07</t>
    </r>
  </si>
  <si>
    <t>10</t>
  </si>
  <si>
    <r>
      <t>镇稻</t>
    </r>
    <r>
      <rPr>
        <sz val="12"/>
        <rFont val="Times New Roman"/>
        <family val="1"/>
      </rPr>
      <t>656</t>
    </r>
    <phoneticPr fontId="14" type="noConversion"/>
  </si>
  <si>
    <r>
      <rPr>
        <sz val="10"/>
        <color theme="1"/>
        <rFont val="宋体"/>
        <family val="3"/>
        <charset val="134"/>
      </rPr>
      <t>早晚区</t>
    </r>
    <r>
      <rPr>
        <sz val="10"/>
        <color theme="1"/>
        <rFont val="Times New Roman"/>
        <family val="1"/>
      </rPr>
      <t>10</t>
    </r>
  </si>
  <si>
    <r>
      <t>宁</t>
    </r>
    <r>
      <rPr>
        <sz val="12"/>
        <rFont val="Times New Roman"/>
        <family val="1"/>
      </rPr>
      <t>5913</t>
    </r>
    <phoneticPr fontId="14" type="noConversion"/>
  </si>
  <si>
    <r>
      <rPr>
        <sz val="10"/>
        <color theme="1"/>
        <rFont val="宋体"/>
        <family val="3"/>
        <charset val="134"/>
      </rPr>
      <t>早晚区</t>
    </r>
    <r>
      <rPr>
        <sz val="10"/>
        <color theme="1"/>
        <rFont val="Times New Roman"/>
        <family val="1"/>
      </rPr>
      <t>11</t>
    </r>
  </si>
  <si>
    <t>4</t>
  </si>
  <si>
    <t>宁5916</t>
    <phoneticPr fontId="14" type="noConversion"/>
  </si>
  <si>
    <t>晚早生01</t>
    <phoneticPr fontId="11" type="noConversion"/>
  </si>
  <si>
    <t>宁粳039</t>
    <phoneticPr fontId="14" type="noConversion"/>
  </si>
  <si>
    <t>早晚早区01</t>
    <phoneticPr fontId="14" type="noConversion"/>
  </si>
  <si>
    <t>晚早生02</t>
    <phoneticPr fontId="11" type="noConversion"/>
  </si>
  <si>
    <r>
      <rPr>
        <sz val="10"/>
        <color theme="1"/>
        <rFont val="宋体"/>
        <family val="3"/>
        <charset val="134"/>
      </rPr>
      <t>晚杂生</t>
    </r>
    <r>
      <rPr>
        <sz val="10"/>
        <color theme="1"/>
        <rFont val="Times New Roman"/>
        <family val="1"/>
      </rPr>
      <t>01</t>
    </r>
  </si>
  <si>
    <r>
      <rPr>
        <sz val="12"/>
        <rFont val="宋体"/>
        <family val="3"/>
        <charset val="134"/>
      </rPr>
      <t>甬优</t>
    </r>
    <r>
      <rPr>
        <sz val="12"/>
        <rFont val="Times New Roman"/>
        <family val="1"/>
      </rPr>
      <t>7826</t>
    </r>
    <phoneticPr fontId="14" type="noConversion"/>
  </si>
  <si>
    <r>
      <rPr>
        <b/>
        <sz val="10"/>
        <color theme="1"/>
        <rFont val="宋体"/>
        <family val="3"/>
        <charset val="134"/>
      </rPr>
      <t>甬优</t>
    </r>
    <r>
      <rPr>
        <b/>
        <sz val="10"/>
        <color theme="1"/>
        <rFont val="Times New Roman"/>
        <family val="1"/>
      </rPr>
      <t>7826</t>
    </r>
    <phoneticPr fontId="14" type="noConversion"/>
  </si>
  <si>
    <r>
      <rPr>
        <sz val="12"/>
        <rFont val="宋体"/>
        <family val="3"/>
        <charset val="134"/>
      </rPr>
      <t>春优</t>
    </r>
    <r>
      <rPr>
        <sz val="12"/>
        <rFont val="Times New Roman"/>
        <family val="1"/>
      </rPr>
      <t>312</t>
    </r>
    <phoneticPr fontId="14" type="noConversion"/>
  </si>
  <si>
    <r>
      <rPr>
        <b/>
        <sz val="10"/>
        <color theme="1"/>
        <rFont val="宋体"/>
        <family val="3"/>
        <charset val="134"/>
      </rPr>
      <t>春优</t>
    </r>
    <r>
      <rPr>
        <b/>
        <sz val="10"/>
        <color theme="1"/>
        <rFont val="Times New Roman"/>
        <family val="1"/>
      </rPr>
      <t>312</t>
    </r>
    <phoneticPr fontId="14" type="noConversion"/>
  </si>
  <si>
    <r>
      <rPr>
        <sz val="10"/>
        <color theme="1"/>
        <rFont val="宋体"/>
        <family val="3"/>
        <charset val="134"/>
      </rPr>
      <t>晚杂生</t>
    </r>
    <r>
      <rPr>
        <sz val="10"/>
        <color theme="1"/>
        <rFont val="Times New Roman"/>
        <family val="1"/>
      </rPr>
      <t>02</t>
    </r>
  </si>
  <si>
    <r>
      <rPr>
        <sz val="12"/>
        <rFont val="宋体"/>
        <family val="3"/>
        <charset val="134"/>
      </rPr>
      <t>浙粳优</t>
    </r>
    <r>
      <rPr>
        <sz val="12"/>
        <rFont val="Times New Roman"/>
        <family val="1"/>
      </rPr>
      <t>1758</t>
    </r>
    <phoneticPr fontId="14" type="noConversion"/>
  </si>
  <si>
    <r>
      <rPr>
        <sz val="10"/>
        <color theme="1"/>
        <rFont val="宋体"/>
        <family val="3"/>
        <charset val="134"/>
      </rPr>
      <t>晚杂区</t>
    </r>
    <r>
      <rPr>
        <sz val="10"/>
        <color theme="1"/>
        <rFont val="Times New Roman"/>
        <family val="1"/>
      </rPr>
      <t>02</t>
    </r>
  </si>
  <si>
    <r>
      <rPr>
        <sz val="10"/>
        <color theme="1"/>
        <rFont val="宋体"/>
        <family val="3"/>
        <charset val="134"/>
      </rPr>
      <t>晚杂生</t>
    </r>
    <r>
      <rPr>
        <sz val="10"/>
        <color theme="1"/>
        <rFont val="Times New Roman"/>
        <family val="1"/>
      </rPr>
      <t>03</t>
    </r>
  </si>
  <si>
    <r>
      <rPr>
        <b/>
        <sz val="10"/>
        <color theme="1"/>
        <rFont val="宋体"/>
        <family val="3"/>
        <charset val="134"/>
      </rPr>
      <t>宁粳</t>
    </r>
    <r>
      <rPr>
        <b/>
        <sz val="10"/>
        <color theme="1"/>
        <rFont val="Times New Roman"/>
        <family val="1"/>
      </rPr>
      <t>039</t>
    </r>
    <phoneticPr fontId="14" type="noConversion"/>
  </si>
  <si>
    <r>
      <rPr>
        <sz val="10"/>
        <color theme="1"/>
        <rFont val="宋体"/>
        <family val="3"/>
        <charset val="134"/>
      </rPr>
      <t>中粳区</t>
    </r>
    <r>
      <rPr>
        <sz val="10"/>
        <color theme="1"/>
        <rFont val="Times New Roman"/>
        <family val="1"/>
      </rPr>
      <t>05</t>
    </r>
  </si>
  <si>
    <r>
      <rPr>
        <sz val="10"/>
        <color rgb="FF000000"/>
        <rFont val="宋体"/>
        <family val="3"/>
        <charset val="134"/>
      </rPr>
      <t>皖垦粳</t>
    </r>
    <r>
      <rPr>
        <sz val="10"/>
        <color rgb="FF000000"/>
        <rFont val="Times New Roman"/>
        <family val="1"/>
      </rPr>
      <t>516</t>
    </r>
  </si>
  <si>
    <r>
      <rPr>
        <b/>
        <sz val="10"/>
        <color rgb="FF000000"/>
        <rFont val="宋体"/>
        <family val="3"/>
        <charset val="134"/>
      </rPr>
      <t>皖垦粳</t>
    </r>
    <r>
      <rPr>
        <b/>
        <sz val="10"/>
        <color rgb="FF000000"/>
        <rFont val="Times New Roman"/>
        <family val="1"/>
      </rPr>
      <t>516</t>
    </r>
  </si>
  <si>
    <r>
      <rPr>
        <b/>
        <sz val="10"/>
        <color theme="1"/>
        <rFont val="宋体"/>
        <family val="3"/>
        <charset val="134"/>
      </rPr>
      <t>镇稻</t>
    </r>
    <r>
      <rPr>
        <b/>
        <sz val="10"/>
        <color theme="1"/>
        <rFont val="Times New Roman"/>
        <family val="1"/>
      </rPr>
      <t>656</t>
    </r>
    <phoneticPr fontId="14" type="noConversion"/>
  </si>
  <si>
    <r>
      <rPr>
        <b/>
        <sz val="10"/>
        <color theme="1"/>
        <rFont val="宋体"/>
        <family val="3"/>
        <charset val="134"/>
      </rPr>
      <t>宁</t>
    </r>
    <r>
      <rPr>
        <b/>
        <sz val="10"/>
        <color theme="1"/>
        <rFont val="Times New Roman"/>
        <family val="1"/>
      </rPr>
      <t>5913</t>
    </r>
    <phoneticPr fontId="14" type="noConversion"/>
  </si>
  <si>
    <r>
      <rPr>
        <sz val="10"/>
        <color rgb="FF000000"/>
        <rFont val="宋体"/>
        <family val="3"/>
        <charset val="134"/>
      </rPr>
      <t>宁</t>
    </r>
    <r>
      <rPr>
        <sz val="10"/>
        <color rgb="FF000000"/>
        <rFont val="Times New Roman"/>
        <family val="1"/>
      </rPr>
      <t>5913</t>
    </r>
  </si>
  <si>
    <r>
      <rPr>
        <b/>
        <sz val="10"/>
        <color rgb="FF000000"/>
        <rFont val="宋体"/>
        <family val="3"/>
        <charset val="134"/>
      </rPr>
      <t>宁</t>
    </r>
    <r>
      <rPr>
        <b/>
        <sz val="10"/>
        <color rgb="FF000000"/>
        <rFont val="Times New Roman"/>
        <family val="1"/>
      </rPr>
      <t>5913</t>
    </r>
  </si>
  <si>
    <r>
      <rPr>
        <b/>
        <sz val="10"/>
        <color theme="1"/>
        <rFont val="宋体"/>
        <family val="3"/>
        <charset val="134"/>
      </rPr>
      <t>宁</t>
    </r>
    <r>
      <rPr>
        <b/>
        <sz val="10"/>
        <color theme="1"/>
        <rFont val="Times New Roman"/>
        <family val="1"/>
      </rPr>
      <t>5916</t>
    </r>
    <phoneticPr fontId="14" type="noConversion"/>
  </si>
  <si>
    <r>
      <rPr>
        <sz val="10"/>
        <color theme="1"/>
        <rFont val="宋体"/>
        <family val="3"/>
        <charset val="134"/>
      </rPr>
      <t>中籼区</t>
    </r>
    <r>
      <rPr>
        <sz val="10"/>
        <color theme="1"/>
        <rFont val="Times New Roman"/>
        <family val="1"/>
      </rPr>
      <t>03</t>
    </r>
  </si>
  <si>
    <r>
      <rPr>
        <sz val="10"/>
        <color theme="1"/>
        <rFont val="宋体"/>
        <family val="3"/>
        <charset val="134"/>
      </rPr>
      <t>中籼区</t>
    </r>
    <r>
      <rPr>
        <sz val="10"/>
        <color theme="1"/>
        <rFont val="Times New Roman"/>
        <family val="1"/>
      </rPr>
      <t>01</t>
    </r>
  </si>
  <si>
    <r>
      <rPr>
        <sz val="10"/>
        <color theme="1"/>
        <rFont val="宋体"/>
        <family val="3"/>
        <charset val="134"/>
      </rPr>
      <t>中籼区</t>
    </r>
    <r>
      <rPr>
        <sz val="10"/>
        <color theme="1"/>
        <rFont val="Times New Roman"/>
        <family val="1"/>
      </rPr>
      <t>05</t>
    </r>
  </si>
  <si>
    <r>
      <rPr>
        <sz val="10"/>
        <color theme="1"/>
        <rFont val="宋体"/>
        <family val="3"/>
        <charset val="134"/>
      </rPr>
      <t>中籼区</t>
    </r>
    <r>
      <rPr>
        <sz val="10"/>
        <color theme="1"/>
        <rFont val="Times New Roman"/>
        <family val="1"/>
      </rPr>
      <t>02</t>
    </r>
  </si>
  <si>
    <r>
      <rPr>
        <b/>
        <sz val="10"/>
        <color theme="1"/>
        <rFont val="宋体"/>
        <family val="3"/>
        <charset val="134"/>
      </rPr>
      <t>赣优</t>
    </r>
    <r>
      <rPr>
        <b/>
        <sz val="10"/>
        <color theme="1"/>
        <rFont val="Times New Roman"/>
        <family val="1"/>
      </rPr>
      <t>7363</t>
    </r>
    <phoneticPr fontId="14" type="noConversion"/>
  </si>
  <si>
    <r>
      <rPr>
        <sz val="10"/>
        <color theme="1"/>
        <rFont val="宋体"/>
        <family val="3"/>
        <charset val="134"/>
      </rPr>
      <t>中籼区</t>
    </r>
    <r>
      <rPr>
        <sz val="10"/>
        <color theme="1"/>
        <rFont val="Times New Roman"/>
        <family val="1"/>
      </rPr>
      <t>06</t>
    </r>
  </si>
  <si>
    <r>
      <rPr>
        <sz val="10"/>
        <color theme="1"/>
        <rFont val="宋体"/>
        <family val="3"/>
        <charset val="134"/>
      </rPr>
      <t>中籼区</t>
    </r>
    <r>
      <rPr>
        <sz val="10"/>
        <color theme="1"/>
        <rFont val="Times New Roman"/>
        <family val="1"/>
      </rPr>
      <t>07</t>
    </r>
  </si>
  <si>
    <r>
      <rPr>
        <sz val="10"/>
        <color theme="1"/>
        <rFont val="宋体"/>
        <family val="3"/>
        <charset val="134"/>
      </rPr>
      <t>中籼区</t>
    </r>
    <r>
      <rPr>
        <sz val="10"/>
        <color theme="1"/>
        <rFont val="Times New Roman"/>
        <family val="1"/>
      </rPr>
      <t>04</t>
    </r>
  </si>
  <si>
    <r>
      <rPr>
        <sz val="10"/>
        <color theme="1"/>
        <rFont val="宋体"/>
        <family val="3"/>
        <charset val="134"/>
      </rPr>
      <t>中籼区</t>
    </r>
    <r>
      <rPr>
        <sz val="10"/>
        <color theme="1"/>
        <rFont val="Times New Roman"/>
        <family val="1"/>
      </rPr>
      <t>13</t>
    </r>
  </si>
  <si>
    <r>
      <rPr>
        <sz val="10"/>
        <color theme="1"/>
        <rFont val="宋体"/>
        <family val="3"/>
        <charset val="134"/>
      </rPr>
      <t>中粳区</t>
    </r>
    <r>
      <rPr>
        <sz val="10"/>
        <color theme="1"/>
        <rFont val="Times New Roman"/>
        <family val="1"/>
      </rPr>
      <t>03</t>
    </r>
  </si>
  <si>
    <r>
      <rPr>
        <sz val="10"/>
        <color theme="1"/>
        <rFont val="宋体"/>
        <family val="3"/>
        <charset val="134"/>
      </rPr>
      <t>中粳生</t>
    </r>
    <r>
      <rPr>
        <sz val="10"/>
        <color theme="1"/>
        <rFont val="Times New Roman"/>
        <family val="1"/>
      </rPr>
      <t>01</t>
    </r>
  </si>
  <si>
    <r>
      <rPr>
        <sz val="10"/>
        <color theme="1"/>
        <rFont val="宋体"/>
        <family val="3"/>
        <charset val="134"/>
      </rPr>
      <t>中粳区</t>
    </r>
    <r>
      <rPr>
        <sz val="10"/>
        <color theme="1"/>
        <rFont val="Times New Roman"/>
        <family val="1"/>
      </rPr>
      <t>04</t>
    </r>
  </si>
  <si>
    <r>
      <rPr>
        <sz val="10"/>
        <color theme="1"/>
        <rFont val="宋体"/>
        <family val="3"/>
        <charset val="134"/>
      </rPr>
      <t>中粳生</t>
    </r>
    <r>
      <rPr>
        <sz val="10"/>
        <color theme="1"/>
        <rFont val="Times New Roman"/>
        <family val="1"/>
      </rPr>
      <t>02</t>
    </r>
  </si>
  <si>
    <r>
      <rPr>
        <sz val="10"/>
        <color theme="1"/>
        <rFont val="宋体"/>
        <family val="3"/>
        <charset val="134"/>
      </rPr>
      <t>中粳生</t>
    </r>
    <r>
      <rPr>
        <sz val="10"/>
        <color theme="1"/>
        <rFont val="Times New Roman"/>
        <family val="1"/>
      </rPr>
      <t>03</t>
    </r>
  </si>
  <si>
    <r>
      <rPr>
        <sz val="10"/>
        <color theme="1"/>
        <rFont val="宋体"/>
        <family val="3"/>
        <charset val="134"/>
      </rPr>
      <t>中粳区</t>
    </r>
    <r>
      <rPr>
        <sz val="10"/>
        <color theme="1"/>
        <rFont val="Times New Roman"/>
        <family val="1"/>
      </rPr>
      <t>08</t>
    </r>
  </si>
  <si>
    <r>
      <rPr>
        <sz val="10"/>
        <color theme="1"/>
        <rFont val="宋体"/>
        <family val="3"/>
        <charset val="134"/>
      </rPr>
      <t>中粳生</t>
    </r>
    <r>
      <rPr>
        <sz val="10"/>
        <color theme="1"/>
        <rFont val="Times New Roman"/>
        <family val="1"/>
      </rPr>
      <t>04</t>
    </r>
  </si>
  <si>
    <r>
      <rPr>
        <sz val="10"/>
        <color theme="1"/>
        <rFont val="宋体"/>
        <family val="3"/>
        <charset val="134"/>
      </rPr>
      <t>中粳早生</t>
    </r>
    <r>
      <rPr>
        <sz val="10"/>
        <color theme="1"/>
        <rFont val="Times New Roman"/>
        <family val="1"/>
      </rPr>
      <t>01</t>
    </r>
  </si>
  <si>
    <r>
      <rPr>
        <sz val="10"/>
        <color theme="1"/>
        <rFont val="宋体"/>
        <family val="3"/>
        <charset val="134"/>
      </rPr>
      <t>中粳早生</t>
    </r>
    <r>
      <rPr>
        <sz val="10"/>
        <color theme="1"/>
        <rFont val="Times New Roman"/>
        <family val="1"/>
      </rPr>
      <t>02</t>
    </r>
  </si>
  <si>
    <r>
      <rPr>
        <b/>
        <sz val="10"/>
        <color theme="1"/>
        <rFont val="宋体"/>
        <family val="3"/>
        <charset val="134"/>
      </rPr>
      <t>连粳</t>
    </r>
    <r>
      <rPr>
        <b/>
        <sz val="10"/>
        <color theme="1"/>
        <rFont val="Times New Roman"/>
        <family val="1"/>
      </rPr>
      <t>15113</t>
    </r>
  </si>
  <si>
    <r>
      <rPr>
        <sz val="10"/>
        <color theme="1"/>
        <rFont val="宋体"/>
        <family val="3"/>
        <charset val="134"/>
      </rPr>
      <t>中粳早生</t>
    </r>
    <r>
      <rPr>
        <sz val="10"/>
        <color theme="1"/>
        <rFont val="Times New Roman"/>
        <family val="1"/>
      </rPr>
      <t>03</t>
    </r>
  </si>
  <si>
    <r>
      <rPr>
        <sz val="10"/>
        <color theme="1"/>
        <rFont val="宋体"/>
        <family val="3"/>
        <charset val="134"/>
      </rPr>
      <t>中粳早生</t>
    </r>
    <r>
      <rPr>
        <sz val="10"/>
        <color theme="1"/>
        <rFont val="Times New Roman"/>
        <family val="1"/>
      </rPr>
      <t>04</t>
    </r>
  </si>
  <si>
    <r>
      <rPr>
        <sz val="10"/>
        <color theme="1"/>
        <rFont val="宋体"/>
        <family val="3"/>
        <charset val="134"/>
      </rPr>
      <t>中粳早生</t>
    </r>
    <r>
      <rPr>
        <sz val="10"/>
        <color theme="1"/>
        <rFont val="Times New Roman"/>
        <family val="1"/>
      </rPr>
      <t>05</t>
    </r>
  </si>
  <si>
    <r>
      <rPr>
        <sz val="10"/>
        <rFont val="宋体"/>
        <family val="3"/>
        <charset val="134"/>
      </rPr>
      <t>白马湖</t>
    </r>
  </si>
  <si>
    <r>
      <rPr>
        <sz val="10"/>
        <rFont val="宋体"/>
        <family val="3"/>
        <charset val="134"/>
      </rPr>
      <t>盐都</t>
    </r>
  </si>
  <si>
    <r>
      <rPr>
        <sz val="10"/>
        <rFont val="宋体"/>
        <family val="3"/>
        <charset val="134"/>
      </rPr>
      <t>兴化</t>
    </r>
  </si>
  <si>
    <r>
      <rPr>
        <sz val="10"/>
        <rFont val="宋体"/>
        <family val="3"/>
        <charset val="134"/>
      </rPr>
      <t>阜宁</t>
    </r>
  </si>
  <si>
    <r>
      <rPr>
        <sz val="10"/>
        <rFont val="宋体"/>
        <family val="3"/>
        <charset val="134"/>
      </rPr>
      <t>高邮</t>
    </r>
  </si>
  <si>
    <r>
      <rPr>
        <b/>
        <sz val="10"/>
        <rFont val="宋体"/>
        <family val="3"/>
        <charset val="134"/>
      </rPr>
      <t>平均</t>
    </r>
  </si>
  <si>
    <r>
      <rPr>
        <sz val="10"/>
        <color theme="1"/>
        <rFont val="宋体"/>
        <family val="3"/>
        <charset val="134"/>
      </rPr>
      <t>迟粳区</t>
    </r>
    <r>
      <rPr>
        <sz val="10"/>
        <color theme="1"/>
        <rFont val="Times New Roman"/>
        <family val="1"/>
      </rPr>
      <t>02</t>
    </r>
  </si>
  <si>
    <r>
      <rPr>
        <b/>
        <sz val="10"/>
        <color theme="1"/>
        <rFont val="宋体"/>
        <family val="3"/>
        <charset val="134"/>
      </rPr>
      <t>泗</t>
    </r>
    <r>
      <rPr>
        <b/>
        <sz val="10"/>
        <color theme="1"/>
        <rFont val="Times New Roman"/>
        <family val="1"/>
      </rPr>
      <t>15-301</t>
    </r>
  </si>
  <si>
    <r>
      <rPr>
        <sz val="10"/>
        <color theme="1"/>
        <rFont val="宋体"/>
        <family val="3"/>
        <charset val="134"/>
      </rPr>
      <t>迟粳区</t>
    </r>
    <r>
      <rPr>
        <sz val="10"/>
        <color theme="1"/>
        <rFont val="Times New Roman"/>
        <family val="1"/>
      </rPr>
      <t>04</t>
    </r>
  </si>
  <si>
    <r>
      <rPr>
        <b/>
        <sz val="10"/>
        <color theme="1"/>
        <rFont val="宋体"/>
        <family val="3"/>
        <charset val="134"/>
      </rPr>
      <t>盐稻</t>
    </r>
    <r>
      <rPr>
        <b/>
        <sz val="10"/>
        <color theme="1"/>
        <rFont val="Times New Roman"/>
        <family val="1"/>
      </rPr>
      <t>5152</t>
    </r>
  </si>
  <si>
    <r>
      <rPr>
        <sz val="10"/>
        <color theme="1"/>
        <rFont val="宋体"/>
        <family val="3"/>
        <charset val="134"/>
      </rPr>
      <t>高邮</t>
    </r>
  </si>
  <si>
    <r>
      <rPr>
        <sz val="10"/>
        <color theme="1"/>
        <rFont val="宋体"/>
        <family val="3"/>
        <charset val="134"/>
      </rPr>
      <t>仪征</t>
    </r>
  </si>
  <si>
    <r>
      <rPr>
        <sz val="10"/>
        <color rgb="FF000000"/>
        <rFont val="宋体"/>
        <family val="3"/>
        <charset val="134"/>
      </rPr>
      <t>大丰</t>
    </r>
  </si>
  <si>
    <r>
      <rPr>
        <sz val="10"/>
        <color rgb="FF000000"/>
        <rFont val="宋体"/>
        <family val="3"/>
        <charset val="134"/>
      </rPr>
      <t>仪征</t>
    </r>
  </si>
  <si>
    <r>
      <rPr>
        <b/>
        <sz val="10"/>
        <color rgb="FF000000"/>
        <rFont val="宋体"/>
        <family val="3"/>
        <charset val="134"/>
      </rPr>
      <t>平均</t>
    </r>
  </si>
  <si>
    <r>
      <rPr>
        <b/>
        <sz val="10"/>
        <color theme="1"/>
        <rFont val="宋体"/>
        <family val="3"/>
        <charset val="134"/>
      </rPr>
      <t>金粳</t>
    </r>
    <r>
      <rPr>
        <b/>
        <sz val="10"/>
        <color theme="1"/>
        <rFont val="Times New Roman"/>
        <family val="1"/>
      </rPr>
      <t>368</t>
    </r>
  </si>
  <si>
    <r>
      <rPr>
        <sz val="10"/>
        <color rgb="FF000000"/>
        <rFont val="宋体"/>
        <family val="3"/>
        <charset val="134"/>
      </rPr>
      <t>迟粳早区</t>
    </r>
    <r>
      <rPr>
        <sz val="10"/>
        <color rgb="FF000000"/>
        <rFont val="Times New Roman"/>
        <family val="1"/>
      </rPr>
      <t>06</t>
    </r>
  </si>
  <si>
    <r>
      <rPr>
        <b/>
        <sz val="10"/>
        <color theme="1"/>
        <rFont val="宋体"/>
        <family val="3"/>
        <charset val="134"/>
      </rPr>
      <t>扬农产</t>
    </r>
    <r>
      <rPr>
        <b/>
        <sz val="10"/>
        <color theme="1"/>
        <rFont val="Times New Roman"/>
        <family val="1"/>
      </rPr>
      <t>28</t>
    </r>
  </si>
  <si>
    <r>
      <rPr>
        <sz val="10"/>
        <color rgb="FF000000"/>
        <rFont val="宋体"/>
        <family val="3"/>
        <charset val="134"/>
      </rPr>
      <t>迟粳早区</t>
    </r>
    <r>
      <rPr>
        <sz val="10"/>
        <color rgb="FF000000"/>
        <rFont val="Times New Roman"/>
        <family val="1"/>
      </rPr>
      <t>07</t>
    </r>
  </si>
  <si>
    <r>
      <rPr>
        <b/>
        <sz val="10"/>
        <color theme="1"/>
        <rFont val="宋体"/>
        <family val="3"/>
        <charset val="134"/>
      </rPr>
      <t>徐</t>
    </r>
    <r>
      <rPr>
        <b/>
        <sz val="10"/>
        <color theme="1"/>
        <rFont val="Times New Roman"/>
        <family val="1"/>
      </rPr>
      <t>32075</t>
    </r>
  </si>
  <si>
    <r>
      <rPr>
        <sz val="10"/>
        <color rgb="FF000000"/>
        <rFont val="宋体"/>
        <family val="3"/>
        <charset val="134"/>
      </rPr>
      <t>迟粳早区</t>
    </r>
    <r>
      <rPr>
        <sz val="10"/>
        <color rgb="FF000000"/>
        <rFont val="Times New Roman"/>
        <family val="1"/>
      </rPr>
      <t>08</t>
    </r>
  </si>
  <si>
    <r>
      <rPr>
        <b/>
        <sz val="10"/>
        <color theme="1"/>
        <rFont val="宋体"/>
        <family val="3"/>
        <charset val="134"/>
      </rPr>
      <t>甬优</t>
    </r>
    <r>
      <rPr>
        <b/>
        <sz val="10"/>
        <color theme="1"/>
        <rFont val="Times New Roman"/>
        <family val="1"/>
      </rPr>
      <t>6711</t>
    </r>
  </si>
  <si>
    <r>
      <rPr>
        <sz val="10"/>
        <color theme="1"/>
        <rFont val="宋体"/>
        <family val="3"/>
        <charset val="134"/>
      </rPr>
      <t>早晚区</t>
    </r>
    <r>
      <rPr>
        <sz val="10"/>
        <color theme="1"/>
        <rFont val="Times New Roman"/>
        <family val="1"/>
      </rPr>
      <t>01</t>
    </r>
  </si>
  <si>
    <r>
      <rPr>
        <sz val="10"/>
        <color theme="1"/>
        <rFont val="宋体"/>
        <family val="3"/>
        <charset val="134"/>
      </rPr>
      <t>早晚区</t>
    </r>
    <r>
      <rPr>
        <sz val="10"/>
        <color theme="1"/>
        <rFont val="Times New Roman"/>
        <family val="1"/>
      </rPr>
      <t>03</t>
    </r>
  </si>
  <si>
    <r>
      <rPr>
        <sz val="10"/>
        <color theme="1"/>
        <rFont val="宋体"/>
        <family val="3"/>
        <charset val="134"/>
      </rPr>
      <t>早晚区</t>
    </r>
    <r>
      <rPr>
        <sz val="10"/>
        <color theme="1"/>
        <rFont val="Times New Roman"/>
        <family val="1"/>
      </rPr>
      <t>06</t>
    </r>
  </si>
  <si>
    <r>
      <rPr>
        <sz val="10"/>
        <color theme="1"/>
        <rFont val="宋体"/>
        <family val="3"/>
        <charset val="134"/>
      </rPr>
      <t>晚早区</t>
    </r>
    <r>
      <rPr>
        <sz val="10"/>
        <color theme="1"/>
        <rFont val="Times New Roman"/>
        <family val="1"/>
      </rPr>
      <t>01</t>
    </r>
  </si>
  <si>
    <r>
      <rPr>
        <sz val="10"/>
        <color rgb="FF000000"/>
        <rFont val="宋体"/>
        <family val="3"/>
        <charset val="134"/>
      </rPr>
      <t>晚早区</t>
    </r>
    <r>
      <rPr>
        <sz val="10"/>
        <color rgb="FF000000"/>
        <rFont val="Times New Roman"/>
        <family val="1"/>
      </rPr>
      <t>01</t>
    </r>
  </si>
  <si>
    <r>
      <rPr>
        <sz val="10"/>
        <color theme="1"/>
        <rFont val="宋体"/>
        <family val="3"/>
        <charset val="134"/>
      </rPr>
      <t>晚杂区</t>
    </r>
    <r>
      <rPr>
        <sz val="10"/>
        <color theme="1"/>
        <rFont val="Times New Roman"/>
        <family val="1"/>
      </rPr>
      <t>05</t>
    </r>
  </si>
  <si>
    <r>
      <rPr>
        <sz val="10"/>
        <rFont val="宋体"/>
        <family val="3"/>
        <charset val="134"/>
      </rPr>
      <t>杂晚区</t>
    </r>
    <r>
      <rPr>
        <sz val="10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</si>
  <si>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晚杂区</t>
    </r>
    <r>
      <rPr>
        <sz val="10"/>
        <color theme="1"/>
        <rFont val="Times New Roman"/>
        <family val="1"/>
      </rPr>
      <t>07</t>
    </r>
  </si>
  <si>
    <r>
      <rPr>
        <sz val="10"/>
        <rFont val="宋体"/>
        <family val="3"/>
        <charset val="134"/>
      </rPr>
      <t>杂晚区</t>
    </r>
    <r>
      <rPr>
        <sz val="10"/>
        <rFont val="Times New Roman"/>
        <family val="1"/>
      </rPr>
      <t>2</t>
    </r>
  </si>
  <si>
    <r>
      <rPr>
        <b/>
        <sz val="10"/>
        <color theme="1"/>
        <rFont val="宋体"/>
        <family val="3"/>
        <charset val="134"/>
      </rPr>
      <t>浙粳优</t>
    </r>
    <r>
      <rPr>
        <b/>
        <sz val="10"/>
        <color theme="1"/>
        <rFont val="Times New Roman"/>
        <family val="1"/>
      </rPr>
      <t>1758</t>
    </r>
    <phoneticPr fontId="14" type="noConversion"/>
  </si>
  <si>
    <r>
      <rPr>
        <sz val="10"/>
        <rFont val="宋体"/>
        <family val="3"/>
        <charset val="134"/>
      </rPr>
      <t>杂晚区</t>
    </r>
    <r>
      <rPr>
        <sz val="10"/>
        <rFont val="Times New Roman"/>
        <family val="1"/>
      </rPr>
      <t>6</t>
    </r>
  </si>
  <si>
    <r>
      <rPr>
        <sz val="11"/>
        <rFont val="仿宋_GB2312"/>
        <family val="3"/>
        <charset val="134"/>
      </rPr>
      <t>连粳</t>
    </r>
    <r>
      <rPr>
        <sz val="11"/>
        <rFont val="Times New Roman"/>
        <family val="1"/>
      </rPr>
      <t>15113</t>
    </r>
    <phoneticPr fontId="14" type="noConversion"/>
  </si>
  <si>
    <r>
      <rPr>
        <sz val="11"/>
        <rFont val="仿宋_GB2312"/>
        <family val="3"/>
        <charset val="134"/>
      </rPr>
      <t>扬籼优</t>
    </r>
    <r>
      <rPr>
        <sz val="11"/>
        <rFont val="Times New Roman"/>
        <family val="1"/>
      </rPr>
      <t>918</t>
    </r>
    <phoneticPr fontId="14" type="noConversion"/>
  </si>
  <si>
    <r>
      <t>2018</t>
    </r>
    <r>
      <rPr>
        <sz val="10"/>
        <color indexed="8"/>
        <rFont val="华文宋体"/>
        <family val="1"/>
      </rPr>
      <t>年</t>
    </r>
  </si>
  <si>
    <t>大丰</t>
  </si>
  <si>
    <t>赣榆</t>
  </si>
  <si>
    <t>金湖</t>
  </si>
  <si>
    <t>邳州</t>
  </si>
  <si>
    <t>泗阳</t>
  </si>
  <si>
    <t>睢宁</t>
  </si>
  <si>
    <t>仪征</t>
  </si>
  <si>
    <t>平均</t>
  </si>
  <si>
    <r>
      <t>2019</t>
    </r>
    <r>
      <rPr>
        <sz val="10"/>
        <color indexed="8"/>
        <rFont val="华文宋体"/>
        <family val="1"/>
      </rPr>
      <t>年</t>
    </r>
  </si>
  <si>
    <t>2019年</t>
  </si>
  <si>
    <r>
      <t>2018</t>
    </r>
    <r>
      <rPr>
        <sz val="10"/>
        <color theme="1"/>
        <rFont val="宋体"/>
        <family val="3"/>
        <charset val="134"/>
      </rPr>
      <t>年</t>
    </r>
  </si>
  <si>
    <t>YZQ06</t>
  </si>
  <si>
    <t>阜宁</t>
  </si>
  <si>
    <t>东海</t>
  </si>
  <si>
    <t>湖西</t>
  </si>
  <si>
    <t>盐都</t>
  </si>
  <si>
    <t>宿迁</t>
  </si>
  <si>
    <t>淮安</t>
  </si>
  <si>
    <t>泗洪</t>
  </si>
  <si>
    <t>新沂</t>
  </si>
  <si>
    <r>
      <t>2019</t>
    </r>
    <r>
      <rPr>
        <sz val="10"/>
        <color theme="1"/>
        <rFont val="宋体"/>
        <family val="3"/>
        <charset val="134"/>
      </rPr>
      <t>年</t>
    </r>
  </si>
  <si>
    <t>YZQ03</t>
  </si>
  <si>
    <t>YZS03</t>
  </si>
  <si>
    <t>YZQ02</t>
  </si>
  <si>
    <t>YZS02</t>
  </si>
  <si>
    <r>
      <rPr>
        <sz val="10"/>
        <color theme="1"/>
        <rFont val="宋体"/>
        <family val="3"/>
        <charset val="134"/>
      </rPr>
      <t>省院中</t>
    </r>
    <r>
      <rPr>
        <sz val="10"/>
        <color theme="1"/>
        <rFont val="Times New Roman"/>
        <family val="1"/>
      </rPr>
      <t>06</t>
    </r>
  </si>
  <si>
    <t>徐州所</t>
  </si>
  <si>
    <t>湖西农场</t>
  </si>
  <si>
    <t>连云港</t>
  </si>
  <si>
    <t>沿海所</t>
  </si>
  <si>
    <t>宿迁中江</t>
  </si>
  <si>
    <t>瑞华</t>
  </si>
  <si>
    <t>欢腾种业</t>
  </si>
  <si>
    <r>
      <rPr>
        <sz val="10"/>
        <color theme="1"/>
        <rFont val="宋体"/>
        <family val="3"/>
        <charset val="134"/>
      </rPr>
      <t>省院中</t>
    </r>
    <r>
      <rPr>
        <sz val="10"/>
        <color theme="1"/>
        <rFont val="Times New Roman"/>
        <family val="1"/>
      </rPr>
      <t>02</t>
    </r>
  </si>
  <si>
    <t>宿迁所</t>
  </si>
  <si>
    <t>连云港所</t>
  </si>
  <si>
    <t>欢腾</t>
  </si>
  <si>
    <r>
      <rPr>
        <sz val="10"/>
        <color theme="1"/>
        <rFont val="宋体"/>
        <family val="3"/>
        <charset val="134"/>
      </rPr>
      <t>省院中生</t>
    </r>
    <r>
      <rPr>
        <sz val="10"/>
        <color theme="1"/>
        <rFont val="Times New Roman"/>
        <family val="1"/>
      </rPr>
      <t>01</t>
    </r>
  </si>
  <si>
    <r>
      <rPr>
        <sz val="10"/>
        <color rgb="FF000000"/>
        <rFont val="宋体"/>
        <family val="3"/>
        <charset val="134"/>
      </rPr>
      <t>邳州</t>
    </r>
  </si>
  <si>
    <r>
      <rPr>
        <b/>
        <sz val="10"/>
        <color theme="1"/>
        <rFont val="宋体"/>
        <family val="3"/>
        <charset val="134"/>
      </rPr>
      <t>金粳</t>
    </r>
    <r>
      <rPr>
        <b/>
        <sz val="10"/>
        <color theme="1"/>
        <rFont val="Times New Roman"/>
        <family val="1"/>
      </rPr>
      <t>7714</t>
    </r>
  </si>
  <si>
    <r>
      <rPr>
        <sz val="10"/>
        <color theme="1"/>
        <rFont val="宋体"/>
        <family val="3"/>
        <charset val="134"/>
      </rPr>
      <t>泰州</t>
    </r>
  </si>
  <si>
    <r>
      <rPr>
        <sz val="10"/>
        <color theme="1"/>
        <rFont val="宋体"/>
        <family val="3"/>
        <charset val="134"/>
      </rPr>
      <t>省院迟</t>
    </r>
    <r>
      <rPr>
        <sz val="10"/>
        <color theme="1"/>
        <rFont val="Times New Roman"/>
        <family val="1"/>
      </rPr>
      <t>02</t>
    </r>
  </si>
  <si>
    <t>如东</t>
  </si>
  <si>
    <t>高邮</t>
  </si>
  <si>
    <t>江都</t>
  </si>
  <si>
    <t>白马湖</t>
  </si>
  <si>
    <t>兴化</t>
  </si>
  <si>
    <t>扬州</t>
  </si>
  <si>
    <t>沿江</t>
  </si>
  <si>
    <t>红旗</t>
  </si>
  <si>
    <t>南京</t>
  </si>
  <si>
    <t>宝应</t>
  </si>
  <si>
    <r>
      <rPr>
        <sz val="10"/>
        <color theme="1"/>
        <rFont val="宋体"/>
        <family val="3"/>
        <charset val="134"/>
      </rPr>
      <t>省院迟生</t>
    </r>
    <r>
      <rPr>
        <sz val="10"/>
        <color theme="1"/>
        <rFont val="Times New Roman"/>
        <family val="1"/>
      </rPr>
      <t>01</t>
    </r>
  </si>
  <si>
    <t>2018年</t>
  </si>
  <si>
    <t>泰州</t>
  </si>
  <si>
    <t>镇江</t>
  </si>
  <si>
    <t>南通</t>
  </si>
  <si>
    <t>大华</t>
  </si>
  <si>
    <t>汉留</t>
  </si>
  <si>
    <t>洪泽</t>
  </si>
  <si>
    <t>金土地</t>
  </si>
  <si>
    <t>里下河</t>
  </si>
  <si>
    <t>润扬</t>
  </si>
  <si>
    <t>金地</t>
  </si>
  <si>
    <t xml:space="preserve">NC18-01  </t>
  </si>
  <si>
    <r>
      <t>2018</t>
    </r>
    <r>
      <rPr>
        <sz val="12"/>
        <color theme="1"/>
        <rFont val="宋体"/>
        <family val="3"/>
        <charset val="134"/>
      </rPr>
      <t>年</t>
    </r>
  </si>
  <si>
    <t>东台</t>
  </si>
  <si>
    <r>
      <t>2019</t>
    </r>
    <r>
      <rPr>
        <sz val="12"/>
        <color theme="1"/>
        <rFont val="宋体"/>
        <family val="3"/>
        <charset val="134"/>
      </rPr>
      <t>年</t>
    </r>
  </si>
  <si>
    <t>2015230</t>
    <phoneticPr fontId="14" type="noConversion"/>
  </si>
  <si>
    <r>
      <rPr>
        <b/>
        <sz val="10"/>
        <color indexed="8"/>
        <rFont val="宋体"/>
        <family val="3"/>
        <charset val="134"/>
      </rPr>
      <t>常粳</t>
    </r>
    <r>
      <rPr>
        <b/>
        <sz val="10"/>
        <color indexed="8"/>
        <rFont val="Times New Roman"/>
        <family val="1"/>
      </rPr>
      <t>18-13</t>
    </r>
  </si>
  <si>
    <t>靖江</t>
  </si>
  <si>
    <t>武进</t>
  </si>
  <si>
    <t>常熟</t>
  </si>
  <si>
    <t>金坛</t>
  </si>
  <si>
    <t>苏州</t>
  </si>
  <si>
    <t>扬大</t>
  </si>
  <si>
    <t>张家港</t>
  </si>
  <si>
    <t>常粳18-13</t>
  </si>
  <si>
    <t>太湖</t>
  </si>
  <si>
    <r>
      <rPr>
        <b/>
        <sz val="10"/>
        <color theme="1"/>
        <rFont val="宋体"/>
        <family val="3"/>
        <charset val="134"/>
      </rPr>
      <t>通优粳</t>
    </r>
    <r>
      <rPr>
        <b/>
        <sz val="10"/>
        <color theme="1"/>
        <rFont val="Times New Roman"/>
        <family val="1"/>
      </rPr>
      <t>17-1</t>
    </r>
    <phoneticPr fontId="14" type="noConversion"/>
  </si>
  <si>
    <t>通优粳17-1</t>
  </si>
  <si>
    <t>省院</t>
  </si>
  <si>
    <t>昆山</t>
  </si>
  <si>
    <t>无锡</t>
  </si>
  <si>
    <t>沿江所</t>
  </si>
  <si>
    <t>金单糯100</t>
  </si>
  <si>
    <r>
      <rPr>
        <sz val="10"/>
        <color theme="1"/>
        <rFont val="宋体"/>
        <family val="3"/>
        <charset val="134"/>
      </rPr>
      <t>中粳区</t>
    </r>
    <r>
      <rPr>
        <sz val="10"/>
        <color theme="1"/>
        <rFont val="Times New Roman"/>
        <family val="1"/>
      </rPr>
      <t>12</t>
    </r>
  </si>
  <si>
    <t>平明</t>
  </si>
  <si>
    <t>盱眙</t>
  </si>
  <si>
    <t>徐州</t>
  </si>
  <si>
    <t>保丰</t>
  </si>
  <si>
    <t>岗埠</t>
  </si>
  <si>
    <t>黄海</t>
  </si>
  <si>
    <t>徐州佳禾</t>
  </si>
  <si>
    <t>徐州农科所</t>
  </si>
  <si>
    <t>中江</t>
  </si>
  <si>
    <t>练湖</t>
  </si>
  <si>
    <t>太湖所</t>
  </si>
  <si>
    <t>镇江所</t>
  </si>
  <si>
    <r>
      <rPr>
        <b/>
        <sz val="11"/>
        <rFont val="仿宋_GB2312"/>
        <family val="3"/>
        <charset val="134"/>
      </rPr>
      <t>香血稻</t>
    </r>
    <r>
      <rPr>
        <b/>
        <sz val="11"/>
        <rFont val="Times New Roman"/>
        <family val="1"/>
      </rPr>
      <t>515</t>
    </r>
    <phoneticPr fontId="14" type="noConversion"/>
  </si>
  <si>
    <t>淮河</t>
  </si>
  <si>
    <t>穆店</t>
  </si>
  <si>
    <t>河桥</t>
  </si>
  <si>
    <t>古桑</t>
  </si>
  <si>
    <t>管仲</t>
  </si>
  <si>
    <t>参试年份</t>
  </si>
  <si>
    <t>品种</t>
  </si>
  <si>
    <t>试点</t>
  </si>
  <si>
    <t>全生育期</t>
  </si>
  <si>
    <t>基本苗</t>
  </si>
  <si>
    <t>高峰苗</t>
  </si>
  <si>
    <t>分蘖率</t>
  </si>
  <si>
    <t>有效穗</t>
  </si>
  <si>
    <t>成穗率</t>
  </si>
  <si>
    <t>每穗</t>
  </si>
  <si>
    <t>结实率</t>
  </si>
  <si>
    <t>千粒重</t>
  </si>
  <si>
    <t>亩产</t>
  </si>
  <si>
    <t>编号</t>
  </si>
  <si>
    <t>总粒数</t>
  </si>
  <si>
    <t>实粒数</t>
  </si>
  <si>
    <t>Ⅰ</t>
  </si>
  <si>
    <t>Ⅱ</t>
  </si>
  <si>
    <t>Ⅲ</t>
  </si>
  <si>
    <r>
      <t>2017</t>
    </r>
    <r>
      <rPr>
        <sz val="10"/>
        <color theme="1"/>
        <rFont val="宋体"/>
        <family val="3"/>
        <charset val="134"/>
      </rPr>
      <t>年</t>
    </r>
    <phoneticPr fontId="14" type="noConversion"/>
  </si>
  <si>
    <t>丰源</t>
  </si>
  <si>
    <t>沿海</t>
  </si>
  <si>
    <r>
      <t>2018</t>
    </r>
    <r>
      <rPr>
        <sz val="10"/>
        <color theme="1"/>
        <rFont val="宋体"/>
        <family val="3"/>
        <charset val="134"/>
      </rPr>
      <t>年</t>
    </r>
    <phoneticPr fontId="14" type="noConversion"/>
  </si>
  <si>
    <t>平均</t>
    <phoneticPr fontId="50" type="noConversion"/>
  </si>
  <si>
    <r>
      <t>2019</t>
    </r>
    <r>
      <rPr>
        <sz val="10"/>
        <color theme="1"/>
        <rFont val="宋体"/>
        <family val="3"/>
        <charset val="134"/>
      </rPr>
      <t>年</t>
    </r>
    <phoneticPr fontId="14" type="noConversion"/>
  </si>
  <si>
    <t>　</t>
  </si>
  <si>
    <t>平均</t>
    <phoneticPr fontId="14" type="noConversion"/>
  </si>
  <si>
    <r>
      <t>2017</t>
    </r>
    <r>
      <rPr>
        <sz val="10"/>
        <color theme="1"/>
        <rFont val="宋体"/>
        <family val="3"/>
        <charset val="134"/>
      </rPr>
      <t>年</t>
    </r>
    <phoneticPr fontId="14" type="noConversion"/>
  </si>
  <si>
    <r>
      <t>2018</t>
    </r>
    <r>
      <rPr>
        <sz val="10"/>
        <color theme="1"/>
        <rFont val="宋体"/>
        <family val="3"/>
        <charset val="134"/>
      </rPr>
      <t>年</t>
    </r>
    <phoneticPr fontId="14" type="noConversion"/>
  </si>
  <si>
    <t>阜宁</t>
    <phoneticPr fontId="14" type="noConversion"/>
  </si>
  <si>
    <t>连云港</t>
    <phoneticPr fontId="14" type="noConversion"/>
  </si>
  <si>
    <t>天隆</t>
  </si>
  <si>
    <t>明天</t>
  </si>
  <si>
    <t>三好</t>
  </si>
  <si>
    <t>平均</t>
    <phoneticPr fontId="14" type="noConversion"/>
  </si>
  <si>
    <r>
      <t>2017</t>
    </r>
    <r>
      <rPr>
        <sz val="10"/>
        <color theme="1"/>
        <rFont val="宋体"/>
        <family val="3"/>
        <charset val="134"/>
      </rPr>
      <t>年</t>
    </r>
    <phoneticPr fontId="14" type="noConversion"/>
  </si>
  <si>
    <r>
      <rPr>
        <sz val="10"/>
        <color theme="1"/>
        <rFont val="宋体"/>
        <family val="3"/>
        <charset val="134"/>
      </rPr>
      <t>中粳区</t>
    </r>
    <r>
      <rPr>
        <sz val="10"/>
        <color theme="1"/>
        <rFont val="Times New Roman"/>
        <family val="1"/>
      </rPr>
      <t>07</t>
    </r>
    <phoneticPr fontId="14" type="noConversion"/>
  </si>
  <si>
    <r>
      <rPr>
        <sz val="10"/>
        <color theme="1"/>
        <rFont val="宋体"/>
        <family val="3"/>
        <charset val="134"/>
      </rPr>
      <t>中粳区</t>
    </r>
    <r>
      <rPr>
        <sz val="10"/>
        <color theme="1"/>
        <rFont val="Times New Roman"/>
        <family val="1"/>
      </rPr>
      <t>04</t>
    </r>
    <phoneticPr fontId="14" type="noConversion"/>
  </si>
  <si>
    <r>
      <rPr>
        <sz val="10"/>
        <rFont val="宋体"/>
        <family val="3"/>
        <charset val="134"/>
      </rPr>
      <t>中粳早区</t>
    </r>
    <r>
      <rPr>
        <sz val="10"/>
        <rFont val="Times New Roman"/>
        <family val="1"/>
      </rPr>
      <t>01</t>
    </r>
    <phoneticPr fontId="14" type="noConversion"/>
  </si>
  <si>
    <t>保丰</t>
    <phoneticPr fontId="14" type="noConversion"/>
  </si>
  <si>
    <t>湖西</t>
    <phoneticPr fontId="14" type="noConversion"/>
  </si>
  <si>
    <t>徐州所</t>
    <phoneticPr fontId="14" type="noConversion"/>
  </si>
  <si>
    <t>大许</t>
  </si>
  <si>
    <t>沿海</t>
    <phoneticPr fontId="14" type="noConversion"/>
  </si>
  <si>
    <t>平均</t>
    <phoneticPr fontId="14" type="noConversion"/>
  </si>
  <si>
    <r>
      <t>2017</t>
    </r>
    <r>
      <rPr>
        <sz val="10"/>
        <color theme="1"/>
        <rFont val="宋体"/>
        <family val="3"/>
        <charset val="134"/>
      </rPr>
      <t>年</t>
    </r>
    <phoneticPr fontId="14" type="noConversion"/>
  </si>
  <si>
    <r>
      <rPr>
        <sz val="10"/>
        <rFont val="宋体"/>
        <family val="3"/>
        <charset val="134"/>
      </rPr>
      <t>迟粳区</t>
    </r>
    <r>
      <rPr>
        <sz val="10"/>
        <rFont val="Times New Roman"/>
        <family val="1"/>
      </rPr>
      <t>09</t>
    </r>
    <phoneticPr fontId="14" type="noConversion"/>
  </si>
  <si>
    <t>三河</t>
  </si>
  <si>
    <t>通州</t>
  </si>
  <si>
    <r>
      <t>2018</t>
    </r>
    <r>
      <rPr>
        <sz val="10"/>
        <color theme="1"/>
        <rFont val="宋体"/>
        <family val="3"/>
        <charset val="134"/>
      </rPr>
      <t>年</t>
    </r>
    <phoneticPr fontId="14" type="noConversion"/>
  </si>
  <si>
    <t>阜宁</t>
    <phoneticPr fontId="50" type="noConversion"/>
  </si>
  <si>
    <t>大丰</t>
    <phoneticPr fontId="50" type="noConversion"/>
  </si>
  <si>
    <t>东台</t>
    <phoneticPr fontId="50" type="noConversion"/>
  </si>
  <si>
    <t>盐都</t>
    <phoneticPr fontId="50" type="noConversion"/>
  </si>
  <si>
    <t>红旗</t>
    <phoneticPr fontId="50" type="noConversion"/>
  </si>
  <si>
    <t>三河</t>
    <phoneticPr fontId="50" type="noConversion"/>
  </si>
  <si>
    <t>白马湖</t>
    <phoneticPr fontId="50" type="noConversion"/>
  </si>
  <si>
    <t>兴化</t>
    <phoneticPr fontId="50" type="noConversion"/>
  </si>
  <si>
    <t>高邮</t>
    <phoneticPr fontId="50" type="noConversion"/>
  </si>
  <si>
    <t>宝应</t>
    <phoneticPr fontId="50" type="noConversion"/>
  </si>
  <si>
    <t>南京</t>
    <phoneticPr fontId="50" type="noConversion"/>
  </si>
  <si>
    <t>平均</t>
    <phoneticPr fontId="50" type="noConversion"/>
  </si>
  <si>
    <r>
      <t>2019</t>
    </r>
    <r>
      <rPr>
        <sz val="10"/>
        <color theme="1"/>
        <rFont val="宋体"/>
        <family val="3"/>
        <charset val="134"/>
      </rPr>
      <t>年</t>
    </r>
    <phoneticPr fontId="14" type="noConversion"/>
  </si>
  <si>
    <r>
      <rPr>
        <sz val="10"/>
        <color theme="1"/>
        <rFont val="宋体"/>
        <family val="3"/>
        <charset val="134"/>
      </rPr>
      <t>迟粳生</t>
    </r>
    <r>
      <rPr>
        <sz val="10"/>
        <color theme="1"/>
        <rFont val="Times New Roman"/>
        <family val="1"/>
      </rPr>
      <t>01</t>
    </r>
    <phoneticPr fontId="50" type="noConversion"/>
  </si>
  <si>
    <t>华丰</t>
    <phoneticPr fontId="50" type="noConversion"/>
  </si>
  <si>
    <t>大丰</t>
    <phoneticPr fontId="50" type="noConversion"/>
  </si>
  <si>
    <t>里下河</t>
    <phoneticPr fontId="50" type="noConversion"/>
  </si>
  <si>
    <t>三河</t>
    <phoneticPr fontId="50" type="noConversion"/>
  </si>
  <si>
    <t>神农</t>
  </si>
  <si>
    <t>沿江</t>
    <phoneticPr fontId="50" type="noConversion"/>
  </si>
  <si>
    <t>平均</t>
    <phoneticPr fontId="50" type="noConversion"/>
  </si>
  <si>
    <r>
      <t>2017</t>
    </r>
    <r>
      <rPr>
        <sz val="10"/>
        <color theme="1"/>
        <rFont val="宋体"/>
        <family val="3"/>
        <charset val="134"/>
      </rPr>
      <t>年</t>
    </r>
    <phoneticPr fontId="14" type="noConversion"/>
  </si>
  <si>
    <r>
      <rPr>
        <sz val="10"/>
        <rFont val="宋体"/>
        <family val="3"/>
        <charset val="134"/>
      </rPr>
      <t>迟粳区</t>
    </r>
    <r>
      <rPr>
        <sz val="10"/>
        <rFont val="Times New Roman"/>
        <family val="1"/>
      </rPr>
      <t>11</t>
    </r>
    <phoneticPr fontId="14" type="noConversion"/>
  </si>
  <si>
    <r>
      <rPr>
        <sz val="10"/>
        <color theme="1"/>
        <rFont val="宋体"/>
        <family val="3"/>
        <charset val="134"/>
      </rPr>
      <t>迟粳生</t>
    </r>
    <r>
      <rPr>
        <sz val="10"/>
        <color theme="1"/>
        <rFont val="Times New Roman"/>
        <family val="1"/>
      </rPr>
      <t>02</t>
    </r>
    <phoneticPr fontId="50" type="noConversion"/>
  </si>
  <si>
    <t>里下河</t>
    <phoneticPr fontId="50" type="noConversion"/>
  </si>
  <si>
    <t>沿江</t>
    <phoneticPr fontId="50" type="noConversion"/>
  </si>
  <si>
    <r>
      <t>2017</t>
    </r>
    <r>
      <rPr>
        <sz val="10"/>
        <color theme="1"/>
        <rFont val="宋体"/>
        <family val="3"/>
        <charset val="134"/>
      </rPr>
      <t>年</t>
    </r>
    <phoneticPr fontId="14" type="noConversion"/>
  </si>
  <si>
    <r>
      <rPr>
        <sz val="10"/>
        <rFont val="宋体"/>
        <family val="3"/>
        <charset val="134"/>
      </rPr>
      <t>迟粳早区</t>
    </r>
    <r>
      <rPr>
        <sz val="10"/>
        <rFont val="Times New Roman"/>
        <family val="1"/>
      </rPr>
      <t>07</t>
    </r>
    <phoneticPr fontId="14" type="noConversion"/>
  </si>
  <si>
    <t>建湖</t>
  </si>
  <si>
    <r>
      <rPr>
        <sz val="10"/>
        <color rgb="FF000000"/>
        <rFont val="宋体"/>
        <family val="3"/>
        <charset val="134"/>
      </rPr>
      <t>迟粳早区</t>
    </r>
    <r>
      <rPr>
        <sz val="10"/>
        <color rgb="FF000000"/>
        <rFont val="Times New Roman"/>
        <family val="1"/>
      </rPr>
      <t>05</t>
    </r>
    <phoneticPr fontId="14" type="noConversion"/>
  </si>
  <si>
    <r>
      <rPr>
        <sz val="10"/>
        <color rgb="FF000000"/>
        <rFont val="宋体"/>
        <family val="3"/>
        <charset val="134"/>
      </rPr>
      <t>迟粳早生</t>
    </r>
    <r>
      <rPr>
        <sz val="10"/>
        <color rgb="FF000000"/>
        <rFont val="Times New Roman"/>
        <family val="1"/>
      </rPr>
      <t>02</t>
    </r>
    <phoneticPr fontId="14" type="noConversion"/>
  </si>
  <si>
    <t>华丰</t>
    <phoneticPr fontId="50" type="noConversion"/>
  </si>
  <si>
    <t>淮安</t>
    <phoneticPr fontId="50" type="noConversion"/>
  </si>
  <si>
    <t>焦点</t>
    <phoneticPr fontId="50" type="noConversion"/>
  </si>
  <si>
    <t>里下河</t>
    <phoneticPr fontId="50" type="noConversion"/>
  </si>
  <si>
    <t>瑞华</t>
    <phoneticPr fontId="50" type="noConversion"/>
  </si>
  <si>
    <t>神农</t>
    <phoneticPr fontId="50" type="noConversion"/>
  </si>
  <si>
    <t>省院</t>
    <phoneticPr fontId="50" type="noConversion"/>
  </si>
  <si>
    <t>扬子江</t>
    <phoneticPr fontId="50" type="noConversion"/>
  </si>
  <si>
    <r>
      <rPr>
        <sz val="10"/>
        <rFont val="宋体"/>
        <family val="3"/>
        <charset val="134"/>
      </rPr>
      <t>迟粳早区</t>
    </r>
    <r>
      <rPr>
        <sz val="10"/>
        <rFont val="Times New Roman"/>
        <family val="1"/>
      </rPr>
      <t>08</t>
    </r>
    <phoneticPr fontId="14" type="noConversion"/>
  </si>
  <si>
    <r>
      <rPr>
        <sz val="10"/>
        <color rgb="FF000000"/>
        <rFont val="宋体"/>
        <family val="3"/>
        <charset val="134"/>
      </rPr>
      <t>迟粳早生</t>
    </r>
    <r>
      <rPr>
        <sz val="10"/>
        <color rgb="FF000000"/>
        <rFont val="Times New Roman"/>
        <family val="1"/>
      </rPr>
      <t>03</t>
    </r>
    <phoneticPr fontId="14" type="noConversion"/>
  </si>
  <si>
    <r>
      <rPr>
        <sz val="10"/>
        <rFont val="宋体"/>
        <family val="3"/>
        <charset val="134"/>
      </rPr>
      <t>迟粳早区</t>
    </r>
    <r>
      <rPr>
        <sz val="10"/>
        <rFont val="Times New Roman"/>
        <family val="1"/>
      </rPr>
      <t>10</t>
    </r>
    <phoneticPr fontId="14" type="noConversion"/>
  </si>
  <si>
    <r>
      <rPr>
        <sz val="10"/>
        <color rgb="FF000000"/>
        <rFont val="宋体"/>
        <family val="3"/>
        <charset val="134"/>
      </rPr>
      <t>迟粳早生</t>
    </r>
    <r>
      <rPr>
        <sz val="10"/>
        <color rgb="FF000000"/>
        <rFont val="Times New Roman"/>
        <family val="1"/>
      </rPr>
      <t>04</t>
    </r>
    <phoneticPr fontId="14" type="noConversion"/>
  </si>
  <si>
    <r>
      <rPr>
        <sz val="10"/>
        <rFont val="宋体"/>
        <family val="3"/>
        <charset val="134"/>
      </rPr>
      <t>迟粳早区</t>
    </r>
    <r>
      <rPr>
        <sz val="10"/>
        <rFont val="Times New Roman"/>
        <family val="1"/>
      </rPr>
      <t>11</t>
    </r>
    <phoneticPr fontId="14" type="noConversion"/>
  </si>
  <si>
    <r>
      <rPr>
        <sz val="10"/>
        <color rgb="FF000000"/>
        <rFont val="宋体"/>
        <family val="3"/>
        <charset val="134"/>
      </rPr>
      <t>迟粳早生</t>
    </r>
    <r>
      <rPr>
        <sz val="10"/>
        <color rgb="FF000000"/>
        <rFont val="Times New Roman"/>
        <family val="1"/>
      </rPr>
      <t>05</t>
    </r>
    <phoneticPr fontId="14" type="noConversion"/>
  </si>
  <si>
    <t>华丰</t>
  </si>
  <si>
    <t>神农大丰</t>
  </si>
  <si>
    <t>淮安</t>
    <phoneticPr fontId="14" type="noConversion"/>
  </si>
  <si>
    <t>金地</t>
    <phoneticPr fontId="14" type="noConversion"/>
  </si>
  <si>
    <r>
      <t>2018</t>
    </r>
    <r>
      <rPr>
        <sz val="10"/>
        <color theme="1"/>
        <rFont val="宋体"/>
        <family val="3"/>
        <charset val="134"/>
      </rPr>
      <t>年</t>
    </r>
    <phoneticPr fontId="14" type="noConversion"/>
  </si>
  <si>
    <r>
      <t>2019</t>
    </r>
    <r>
      <rPr>
        <sz val="10"/>
        <color theme="1"/>
        <rFont val="宋体"/>
        <family val="3"/>
        <charset val="134"/>
      </rPr>
      <t>年</t>
    </r>
    <phoneticPr fontId="14" type="noConversion"/>
  </si>
  <si>
    <r>
      <rPr>
        <sz val="10"/>
        <color rgb="FF000000"/>
        <rFont val="宋体"/>
        <family val="3"/>
        <charset val="134"/>
      </rPr>
      <t>早晚生</t>
    </r>
    <r>
      <rPr>
        <sz val="10"/>
        <color rgb="FF000000"/>
        <rFont val="Times New Roman"/>
        <family val="1"/>
      </rPr>
      <t>01</t>
    </r>
    <phoneticPr fontId="14" type="noConversion"/>
  </si>
  <si>
    <t>平均</t>
    <phoneticPr fontId="50" type="noConversion"/>
  </si>
  <si>
    <r>
      <rPr>
        <sz val="10"/>
        <color theme="1"/>
        <rFont val="宋体"/>
        <family val="3"/>
        <charset val="134"/>
      </rPr>
      <t>早晚生</t>
    </r>
    <r>
      <rPr>
        <sz val="10"/>
        <color theme="1"/>
        <rFont val="Times New Roman"/>
        <family val="1"/>
      </rPr>
      <t>02</t>
    </r>
    <phoneticPr fontId="14" type="noConversion"/>
  </si>
  <si>
    <r>
      <rPr>
        <sz val="10"/>
        <color theme="1"/>
        <rFont val="宋体"/>
        <family val="3"/>
        <charset val="134"/>
      </rPr>
      <t>早晚生</t>
    </r>
    <r>
      <rPr>
        <sz val="10"/>
        <color theme="1"/>
        <rFont val="Times New Roman"/>
        <family val="1"/>
      </rPr>
      <t>03</t>
    </r>
    <phoneticPr fontId="14" type="noConversion"/>
  </si>
  <si>
    <r>
      <rPr>
        <sz val="10"/>
        <color rgb="FF000000"/>
        <rFont val="宋体"/>
        <family val="3"/>
        <charset val="134"/>
      </rPr>
      <t>早晚早区</t>
    </r>
    <r>
      <rPr>
        <sz val="10"/>
        <rFont val="Times New Roman"/>
        <family val="1"/>
      </rPr>
      <t>01</t>
    </r>
    <phoneticPr fontId="50" type="noConversion"/>
  </si>
  <si>
    <t>省院</t>
    <phoneticPr fontId="50" type="noConversion"/>
  </si>
  <si>
    <t>南农大</t>
    <phoneticPr fontId="50" type="noConversion"/>
  </si>
  <si>
    <t>扬大</t>
    <phoneticPr fontId="50" type="noConversion"/>
  </si>
  <si>
    <t>红旗</t>
    <phoneticPr fontId="50" type="noConversion"/>
  </si>
  <si>
    <t>沿江所</t>
    <phoneticPr fontId="50" type="noConversion"/>
  </si>
  <si>
    <t>镇江所</t>
    <phoneticPr fontId="50" type="noConversion"/>
  </si>
  <si>
    <t>武进</t>
    <phoneticPr fontId="50" type="noConversion"/>
  </si>
  <si>
    <t>太湖所</t>
    <phoneticPr fontId="50" type="noConversion"/>
  </si>
  <si>
    <t>4</t>
    <phoneticPr fontId="11" type="noConversion"/>
  </si>
  <si>
    <t>张家港</t>
    <phoneticPr fontId="50" type="noConversion"/>
  </si>
  <si>
    <t>常熟</t>
    <phoneticPr fontId="50" type="noConversion"/>
  </si>
  <si>
    <t>平均</t>
    <phoneticPr fontId="50" type="noConversion"/>
  </si>
  <si>
    <r>
      <t>2019</t>
    </r>
    <r>
      <rPr>
        <sz val="10"/>
        <color theme="1"/>
        <rFont val="宋体"/>
        <family val="3"/>
        <charset val="134"/>
      </rPr>
      <t>年</t>
    </r>
    <phoneticPr fontId="14" type="noConversion"/>
  </si>
  <si>
    <r>
      <rPr>
        <sz val="10"/>
        <color theme="1"/>
        <rFont val="宋体"/>
        <family val="3"/>
        <charset val="134"/>
      </rPr>
      <t>晚早生</t>
    </r>
    <r>
      <rPr>
        <sz val="10"/>
        <color theme="1"/>
        <rFont val="Times New Roman"/>
        <family val="1"/>
      </rPr>
      <t>01</t>
    </r>
    <phoneticPr fontId="50" type="noConversion"/>
  </si>
  <si>
    <t>南农</t>
  </si>
  <si>
    <r>
      <rPr>
        <sz val="10"/>
        <color rgb="FF000000"/>
        <rFont val="宋体"/>
        <family val="3"/>
        <charset val="134"/>
      </rPr>
      <t>早晚早区</t>
    </r>
    <r>
      <rPr>
        <sz val="10"/>
        <rFont val="Times New Roman"/>
        <family val="1"/>
      </rPr>
      <t>08</t>
    </r>
    <phoneticPr fontId="50" type="noConversion"/>
  </si>
  <si>
    <t>省院</t>
    <phoneticPr fontId="50" type="noConversion"/>
  </si>
  <si>
    <t>南农大</t>
    <phoneticPr fontId="50" type="noConversion"/>
  </si>
  <si>
    <t>扬大</t>
    <phoneticPr fontId="50" type="noConversion"/>
  </si>
  <si>
    <t>红旗</t>
    <phoneticPr fontId="50" type="noConversion"/>
  </si>
  <si>
    <t>沿江所</t>
    <phoneticPr fontId="50" type="noConversion"/>
  </si>
  <si>
    <t>镇江所</t>
    <phoneticPr fontId="50" type="noConversion"/>
  </si>
  <si>
    <t>武进</t>
    <phoneticPr fontId="50" type="noConversion"/>
  </si>
  <si>
    <t>太湖所</t>
    <phoneticPr fontId="50" type="noConversion"/>
  </si>
  <si>
    <t>12</t>
    <phoneticPr fontId="11" type="noConversion"/>
  </si>
  <si>
    <t>张家港</t>
    <phoneticPr fontId="50" type="noConversion"/>
  </si>
  <si>
    <t>常熟</t>
    <phoneticPr fontId="50" type="noConversion"/>
  </si>
  <si>
    <r>
      <t>2019</t>
    </r>
    <r>
      <rPr>
        <sz val="10"/>
        <color theme="1"/>
        <rFont val="宋体"/>
        <family val="3"/>
        <charset val="134"/>
      </rPr>
      <t>年</t>
    </r>
    <phoneticPr fontId="14" type="noConversion"/>
  </si>
  <si>
    <r>
      <rPr>
        <sz val="10"/>
        <color theme="1"/>
        <rFont val="宋体"/>
        <family val="3"/>
        <charset val="134"/>
      </rPr>
      <t>晚早生</t>
    </r>
    <r>
      <rPr>
        <sz val="10"/>
        <color theme="1"/>
        <rFont val="Times New Roman"/>
        <family val="1"/>
      </rPr>
      <t>02</t>
    </r>
    <phoneticPr fontId="14" type="noConversion"/>
  </si>
  <si>
    <r>
      <t>2018</t>
    </r>
    <r>
      <rPr>
        <sz val="10"/>
        <color theme="1"/>
        <rFont val="宋体"/>
        <family val="3"/>
        <charset val="134"/>
      </rPr>
      <t>年</t>
    </r>
    <phoneticPr fontId="14" type="noConversion"/>
  </si>
  <si>
    <t>平均</t>
    <phoneticPr fontId="50" type="noConversion"/>
  </si>
  <si>
    <r>
      <t>2019</t>
    </r>
    <r>
      <rPr>
        <sz val="10"/>
        <color theme="1"/>
        <rFont val="宋体"/>
        <family val="3"/>
        <charset val="134"/>
      </rPr>
      <t>年</t>
    </r>
    <phoneticPr fontId="14" type="noConversion"/>
  </si>
  <si>
    <r>
      <rPr>
        <b/>
        <sz val="10"/>
        <color theme="1"/>
        <rFont val="宋体"/>
        <family val="3"/>
        <charset val="134"/>
      </rPr>
      <t>昌两优明占</t>
    </r>
  </si>
  <si>
    <r>
      <rPr>
        <sz val="10"/>
        <color theme="1"/>
        <rFont val="华文宋体"/>
        <family val="1"/>
      </rPr>
      <t>区试实名</t>
    </r>
  </si>
  <si>
    <r>
      <rPr>
        <sz val="10"/>
        <color rgb="FF000000"/>
        <rFont val="等线"/>
        <charset val="134"/>
      </rPr>
      <t>淳化</t>
    </r>
  </si>
  <si>
    <r>
      <rPr>
        <sz val="10"/>
        <color rgb="FF000000"/>
        <rFont val="等线"/>
        <charset val="134"/>
      </rPr>
      <t>大丰</t>
    </r>
  </si>
  <si>
    <r>
      <rPr>
        <sz val="10"/>
        <color rgb="FF000000"/>
        <rFont val="等线"/>
        <charset val="134"/>
      </rPr>
      <t>赣榆</t>
    </r>
  </si>
  <si>
    <r>
      <rPr>
        <sz val="10"/>
        <color rgb="FF000000"/>
        <rFont val="等线"/>
        <charset val="134"/>
      </rPr>
      <t>金湖</t>
    </r>
  </si>
  <si>
    <r>
      <rPr>
        <sz val="10"/>
        <color rgb="FF000000"/>
        <rFont val="等线"/>
        <charset val="134"/>
      </rPr>
      <t>六合</t>
    </r>
  </si>
  <si>
    <r>
      <rPr>
        <sz val="10"/>
        <color rgb="FF000000"/>
        <rFont val="等线"/>
        <charset val="134"/>
      </rPr>
      <t>邳州</t>
    </r>
  </si>
  <si>
    <r>
      <rPr>
        <sz val="10"/>
        <color rgb="FF000000"/>
        <rFont val="等线"/>
        <charset val="134"/>
      </rPr>
      <t>泗阳</t>
    </r>
  </si>
  <si>
    <r>
      <rPr>
        <sz val="10"/>
        <color rgb="FF000000"/>
        <rFont val="等线"/>
        <charset val="134"/>
      </rPr>
      <t>睢宁</t>
    </r>
  </si>
  <si>
    <r>
      <rPr>
        <sz val="10"/>
        <color rgb="FF000000"/>
        <rFont val="等线"/>
        <charset val="134"/>
      </rPr>
      <t>铜山</t>
    </r>
  </si>
  <si>
    <r>
      <rPr>
        <sz val="10"/>
        <color rgb="FF000000"/>
        <rFont val="等线"/>
        <charset val="134"/>
      </rPr>
      <t>盐城</t>
    </r>
  </si>
  <si>
    <r>
      <rPr>
        <sz val="10"/>
        <color rgb="FF000000"/>
        <rFont val="等线"/>
        <charset val="134"/>
      </rPr>
      <t>仪征</t>
    </r>
  </si>
  <si>
    <r>
      <rPr>
        <b/>
        <sz val="10"/>
        <color rgb="FF000000"/>
        <rFont val="等线"/>
        <charset val="134"/>
      </rPr>
      <t>平均</t>
    </r>
  </si>
  <si>
    <r>
      <rPr>
        <sz val="10"/>
        <color theme="1"/>
        <rFont val="宋体"/>
        <family val="3"/>
        <charset val="134"/>
      </rPr>
      <t>区试实名</t>
    </r>
  </si>
  <si>
    <r>
      <rPr>
        <sz val="10"/>
        <color rgb="FF000000"/>
        <rFont val="宋体"/>
        <family val="3"/>
        <charset val="134"/>
      </rPr>
      <t>淳化</t>
    </r>
  </si>
  <si>
    <r>
      <rPr>
        <sz val="10"/>
        <color rgb="FF000000"/>
        <rFont val="宋体"/>
        <family val="3"/>
        <charset val="134"/>
      </rPr>
      <t>赣榆</t>
    </r>
  </si>
  <si>
    <r>
      <rPr>
        <sz val="10"/>
        <color rgb="FF000000"/>
        <rFont val="宋体"/>
        <family val="3"/>
        <charset val="134"/>
      </rPr>
      <t>金湖</t>
    </r>
  </si>
  <si>
    <r>
      <rPr>
        <sz val="10"/>
        <color rgb="FF000000"/>
        <rFont val="宋体"/>
        <family val="3"/>
        <charset val="134"/>
      </rPr>
      <t>六合</t>
    </r>
  </si>
  <si>
    <r>
      <rPr>
        <sz val="10"/>
        <color rgb="FF000000"/>
        <rFont val="宋体"/>
        <family val="3"/>
        <charset val="134"/>
      </rPr>
      <t>泗阳</t>
    </r>
  </si>
  <si>
    <r>
      <rPr>
        <sz val="10"/>
        <color rgb="FF000000"/>
        <rFont val="宋体"/>
        <family val="3"/>
        <charset val="134"/>
      </rPr>
      <t>睢宁</t>
    </r>
  </si>
  <si>
    <r>
      <rPr>
        <sz val="10"/>
        <color rgb="FF000000"/>
        <rFont val="宋体"/>
        <family val="3"/>
        <charset val="134"/>
      </rPr>
      <t>铜山</t>
    </r>
  </si>
  <si>
    <r>
      <rPr>
        <sz val="10"/>
        <color rgb="FF000000"/>
        <rFont val="宋体"/>
        <family val="3"/>
        <charset val="134"/>
      </rPr>
      <t>盐城</t>
    </r>
  </si>
  <si>
    <r>
      <rPr>
        <sz val="10"/>
        <color theme="1"/>
        <rFont val="华文宋体"/>
        <family val="1"/>
      </rPr>
      <t>生试实名</t>
    </r>
  </si>
  <si>
    <r>
      <rPr>
        <b/>
        <sz val="10"/>
        <color theme="1"/>
        <rFont val="宋体"/>
        <family val="3"/>
        <charset val="134"/>
      </rPr>
      <t>宁两优</t>
    </r>
    <r>
      <rPr>
        <b/>
        <sz val="10"/>
        <color theme="1"/>
        <rFont val="Times New Roman"/>
        <family val="1"/>
      </rPr>
      <t>1513</t>
    </r>
  </si>
  <si>
    <r>
      <rPr>
        <b/>
        <sz val="10"/>
        <color theme="1"/>
        <rFont val="宋体"/>
        <family val="3"/>
        <charset val="134"/>
      </rPr>
      <t>甬优</t>
    </r>
    <r>
      <rPr>
        <b/>
        <sz val="10"/>
        <color theme="1"/>
        <rFont val="Times New Roman"/>
        <family val="1"/>
      </rPr>
      <t>4953</t>
    </r>
  </si>
  <si>
    <r>
      <rPr>
        <b/>
        <sz val="10"/>
        <color theme="1"/>
        <rFont val="宋体"/>
        <family val="3"/>
        <charset val="134"/>
      </rPr>
      <t>盐糯</t>
    </r>
    <r>
      <rPr>
        <b/>
        <sz val="10"/>
        <color theme="1"/>
        <rFont val="Times New Roman"/>
        <family val="1"/>
      </rPr>
      <t>15020</t>
    </r>
  </si>
  <si>
    <r>
      <rPr>
        <sz val="9"/>
        <color theme="1"/>
        <rFont val="宋体"/>
        <family val="3"/>
        <charset val="134"/>
      </rPr>
      <t>阜宁</t>
    </r>
  </si>
  <si>
    <r>
      <rPr>
        <sz val="9"/>
        <color theme="1"/>
        <rFont val="宋体"/>
        <family val="3"/>
        <charset val="134"/>
      </rPr>
      <t>东海</t>
    </r>
  </si>
  <si>
    <r>
      <rPr>
        <sz val="9"/>
        <color theme="1"/>
        <rFont val="宋体"/>
        <family val="3"/>
        <charset val="134"/>
      </rPr>
      <t>湖西</t>
    </r>
  </si>
  <si>
    <r>
      <rPr>
        <sz val="9"/>
        <color theme="1"/>
        <rFont val="宋体"/>
        <family val="3"/>
        <charset val="134"/>
      </rPr>
      <t>盐都</t>
    </r>
  </si>
  <si>
    <r>
      <rPr>
        <sz val="9"/>
        <color theme="1"/>
        <rFont val="宋体"/>
        <family val="3"/>
        <charset val="134"/>
      </rPr>
      <t>宿迁</t>
    </r>
  </si>
  <si>
    <r>
      <rPr>
        <sz val="9"/>
        <color theme="1"/>
        <rFont val="宋体"/>
        <family val="3"/>
        <charset val="134"/>
      </rPr>
      <t>沭阳</t>
    </r>
  </si>
  <si>
    <r>
      <rPr>
        <sz val="9"/>
        <color theme="1"/>
        <rFont val="宋体"/>
        <family val="3"/>
        <charset val="134"/>
      </rPr>
      <t>淮安</t>
    </r>
  </si>
  <si>
    <r>
      <rPr>
        <sz val="9"/>
        <color theme="1"/>
        <rFont val="宋体"/>
        <family val="3"/>
        <charset val="134"/>
      </rPr>
      <t>泗洪</t>
    </r>
  </si>
  <si>
    <r>
      <rPr>
        <sz val="9"/>
        <color theme="1"/>
        <rFont val="宋体"/>
        <family val="3"/>
        <charset val="134"/>
      </rPr>
      <t>新沂</t>
    </r>
  </si>
  <si>
    <r>
      <rPr>
        <sz val="9"/>
        <color theme="1"/>
        <rFont val="宋体"/>
        <family val="3"/>
        <charset val="134"/>
      </rPr>
      <t>邳州</t>
    </r>
  </si>
  <si>
    <r>
      <rPr>
        <sz val="9"/>
        <color theme="1"/>
        <rFont val="宋体"/>
        <family val="3"/>
        <charset val="134"/>
      </rPr>
      <t>赣榆</t>
    </r>
  </si>
  <si>
    <r>
      <rPr>
        <b/>
        <sz val="9"/>
        <color theme="1"/>
        <rFont val="宋体"/>
        <family val="3"/>
        <charset val="134"/>
      </rPr>
      <t>平均</t>
    </r>
  </si>
  <si>
    <t>沛县</t>
  </si>
  <si>
    <r>
      <t>2018</t>
    </r>
    <r>
      <rPr>
        <sz val="10"/>
        <color theme="1"/>
        <rFont val="宋体"/>
        <family val="3"/>
        <charset val="134"/>
      </rPr>
      <t>年</t>
    </r>
    <phoneticPr fontId="14" type="noConversion"/>
  </si>
  <si>
    <r>
      <rPr>
        <b/>
        <sz val="10"/>
        <color theme="1"/>
        <rFont val="宋体"/>
        <family val="3"/>
        <charset val="134"/>
      </rPr>
      <t>润扬优香粳</t>
    </r>
  </si>
  <si>
    <t>省院中04</t>
  </si>
  <si>
    <t>省院中05</t>
  </si>
  <si>
    <t>省院中生03</t>
  </si>
  <si>
    <t>省院迟02</t>
  </si>
  <si>
    <t>如皋</t>
  </si>
  <si>
    <r>
      <rPr>
        <sz val="10"/>
        <color theme="1"/>
        <rFont val="宋体"/>
        <family val="3"/>
        <charset val="134"/>
      </rPr>
      <t>中江联合体迟熟中粳区</t>
    </r>
    <r>
      <rPr>
        <sz val="10"/>
        <color theme="1"/>
        <rFont val="Times New Roman"/>
        <family val="1"/>
      </rPr>
      <t>02</t>
    </r>
  </si>
  <si>
    <r>
      <rPr>
        <sz val="10"/>
        <rFont val="宋体"/>
        <family val="3"/>
        <charset val="134"/>
      </rPr>
      <t>泰州</t>
    </r>
  </si>
  <si>
    <r>
      <rPr>
        <sz val="10"/>
        <rFont val="宋体"/>
        <family val="3"/>
        <charset val="134"/>
      </rPr>
      <t>镇江</t>
    </r>
  </si>
  <si>
    <r>
      <rPr>
        <sz val="10"/>
        <rFont val="宋体"/>
        <family val="3"/>
        <charset val="134"/>
      </rPr>
      <t>南通</t>
    </r>
  </si>
  <si>
    <r>
      <rPr>
        <sz val="10"/>
        <rFont val="宋体"/>
        <family val="3"/>
        <charset val="134"/>
      </rPr>
      <t>盐城</t>
    </r>
  </si>
  <si>
    <r>
      <rPr>
        <sz val="10"/>
        <rFont val="宋体"/>
        <family val="3"/>
        <charset val="134"/>
      </rPr>
      <t>淮安</t>
    </r>
  </si>
  <si>
    <r>
      <rPr>
        <sz val="10"/>
        <rFont val="宋体"/>
        <family val="3"/>
        <charset val="134"/>
      </rPr>
      <t>汤山</t>
    </r>
  </si>
  <si>
    <r>
      <rPr>
        <sz val="10"/>
        <rFont val="宋体"/>
        <family val="3"/>
        <charset val="134"/>
      </rPr>
      <t>焦点</t>
    </r>
  </si>
  <si>
    <r>
      <rPr>
        <sz val="10"/>
        <rFont val="宋体"/>
        <family val="3"/>
        <charset val="134"/>
      </rPr>
      <t>仪征</t>
    </r>
  </si>
  <si>
    <r>
      <rPr>
        <b/>
        <sz val="10"/>
        <rFont val="等线"/>
        <charset val="134"/>
      </rPr>
      <t>平均</t>
    </r>
  </si>
  <si>
    <r>
      <rPr>
        <sz val="10"/>
        <color theme="1"/>
        <rFont val="宋体"/>
        <family val="3"/>
        <charset val="134"/>
      </rPr>
      <t>中江联合体迟熟中粳区</t>
    </r>
    <r>
      <rPr>
        <sz val="10"/>
        <color theme="1"/>
        <rFont val="Times New Roman"/>
        <family val="1"/>
      </rPr>
      <t>01</t>
    </r>
  </si>
  <si>
    <r>
      <rPr>
        <sz val="10"/>
        <color theme="1"/>
        <rFont val="宋体"/>
        <family val="3"/>
        <charset val="134"/>
      </rPr>
      <t>南通</t>
    </r>
  </si>
  <si>
    <r>
      <rPr>
        <sz val="10"/>
        <color theme="1"/>
        <rFont val="宋体"/>
        <family val="3"/>
        <charset val="134"/>
      </rPr>
      <t>盐城</t>
    </r>
  </si>
  <si>
    <r>
      <rPr>
        <sz val="10"/>
        <color theme="1"/>
        <rFont val="宋体"/>
        <family val="3"/>
        <charset val="134"/>
      </rPr>
      <t>汤山</t>
    </r>
  </si>
  <si>
    <r>
      <rPr>
        <sz val="10"/>
        <color theme="1"/>
        <rFont val="宋体"/>
        <family val="3"/>
        <charset val="134"/>
      </rPr>
      <t>焦点</t>
    </r>
  </si>
  <si>
    <r>
      <rPr>
        <b/>
        <sz val="10"/>
        <color theme="1"/>
        <rFont val="等线"/>
        <charset val="134"/>
      </rPr>
      <t>平均</t>
    </r>
  </si>
  <si>
    <r>
      <rPr>
        <sz val="10"/>
        <color theme="1"/>
        <rFont val="宋体"/>
        <family val="3"/>
        <charset val="134"/>
      </rPr>
      <t>中江联合体迟熟中粳生</t>
    </r>
    <r>
      <rPr>
        <sz val="10"/>
        <color theme="1"/>
        <rFont val="Times New Roman"/>
        <family val="1"/>
      </rPr>
      <t>01</t>
    </r>
  </si>
  <si>
    <t>YCQ03</t>
    <phoneticPr fontId="14" type="noConversion"/>
  </si>
  <si>
    <t>大华</t>
    <phoneticPr fontId="14" type="noConversion"/>
  </si>
  <si>
    <t>阜宁</t>
    <phoneticPr fontId="14" type="noConversion"/>
  </si>
  <si>
    <t>汉留</t>
    <phoneticPr fontId="14" type="noConversion"/>
  </si>
  <si>
    <t>洪泽</t>
    <phoneticPr fontId="14" type="noConversion"/>
  </si>
  <si>
    <t>淮安</t>
    <phoneticPr fontId="14" type="noConversion"/>
  </si>
  <si>
    <t>金色</t>
    <phoneticPr fontId="14" type="noConversion"/>
  </si>
  <si>
    <t>金土地</t>
    <phoneticPr fontId="14" type="noConversion"/>
  </si>
  <si>
    <t>里下河</t>
    <phoneticPr fontId="14" type="noConversion"/>
  </si>
  <si>
    <t>润扬</t>
    <phoneticPr fontId="14" type="noConversion"/>
  </si>
  <si>
    <t>三河</t>
    <phoneticPr fontId="14" type="noConversion"/>
  </si>
  <si>
    <t>沿江</t>
    <phoneticPr fontId="14" type="noConversion"/>
  </si>
  <si>
    <t>盐都</t>
    <phoneticPr fontId="14" type="noConversion"/>
  </si>
  <si>
    <t>平均</t>
    <phoneticPr fontId="14" type="noConversion"/>
  </si>
  <si>
    <t>YCQ01</t>
    <phoneticPr fontId="14" type="noConversion"/>
  </si>
  <si>
    <r>
      <t>2019</t>
    </r>
    <r>
      <rPr>
        <sz val="10"/>
        <color theme="1"/>
        <rFont val="宋体"/>
        <family val="3"/>
        <charset val="134"/>
      </rPr>
      <t>年生试</t>
    </r>
    <phoneticPr fontId="14" type="noConversion"/>
  </si>
  <si>
    <t>YCS01</t>
    <phoneticPr fontId="14" type="noConversion"/>
  </si>
  <si>
    <t>YCQ11</t>
    <phoneticPr fontId="14" type="noConversion"/>
  </si>
  <si>
    <r>
      <rPr>
        <sz val="10"/>
        <color theme="1"/>
        <rFont val="宋体"/>
        <family val="3"/>
        <charset val="134"/>
      </rPr>
      <t>大华</t>
    </r>
    <phoneticPr fontId="14" type="noConversion"/>
  </si>
  <si>
    <r>
      <rPr>
        <sz val="10"/>
        <color theme="1"/>
        <rFont val="宋体"/>
        <family val="3"/>
        <charset val="134"/>
      </rPr>
      <t>阜宁</t>
    </r>
    <phoneticPr fontId="14" type="noConversion"/>
  </si>
  <si>
    <r>
      <rPr>
        <sz val="10"/>
        <color theme="1"/>
        <rFont val="宋体"/>
        <family val="3"/>
        <charset val="134"/>
      </rPr>
      <t>汉留</t>
    </r>
    <phoneticPr fontId="14" type="noConversion"/>
  </si>
  <si>
    <r>
      <rPr>
        <sz val="10"/>
        <color theme="1"/>
        <rFont val="宋体"/>
        <family val="3"/>
        <charset val="134"/>
      </rPr>
      <t>洪泽</t>
    </r>
    <phoneticPr fontId="14" type="noConversion"/>
  </si>
  <si>
    <r>
      <rPr>
        <sz val="10"/>
        <color theme="1"/>
        <rFont val="宋体"/>
        <family val="3"/>
        <charset val="134"/>
      </rPr>
      <t>淮安</t>
    </r>
    <phoneticPr fontId="14" type="noConversion"/>
  </si>
  <si>
    <r>
      <rPr>
        <sz val="10"/>
        <color theme="1"/>
        <rFont val="宋体"/>
        <family val="3"/>
        <charset val="134"/>
      </rPr>
      <t>金色</t>
    </r>
    <phoneticPr fontId="14" type="noConversion"/>
  </si>
  <si>
    <r>
      <rPr>
        <sz val="10"/>
        <color theme="1"/>
        <rFont val="宋体"/>
        <family val="3"/>
        <charset val="134"/>
      </rPr>
      <t>金土地</t>
    </r>
    <phoneticPr fontId="14" type="noConversion"/>
  </si>
  <si>
    <r>
      <rPr>
        <sz val="10"/>
        <color theme="1"/>
        <rFont val="宋体"/>
        <family val="3"/>
        <charset val="134"/>
      </rPr>
      <t>里下河</t>
    </r>
    <phoneticPr fontId="14" type="noConversion"/>
  </si>
  <si>
    <r>
      <rPr>
        <sz val="10"/>
        <color theme="1"/>
        <rFont val="宋体"/>
        <family val="3"/>
        <charset val="134"/>
      </rPr>
      <t>润扬</t>
    </r>
    <phoneticPr fontId="14" type="noConversion"/>
  </si>
  <si>
    <r>
      <rPr>
        <sz val="10"/>
        <color theme="1"/>
        <rFont val="宋体"/>
        <family val="3"/>
        <charset val="134"/>
      </rPr>
      <t>三河</t>
    </r>
    <phoneticPr fontId="14" type="noConversion"/>
  </si>
  <si>
    <r>
      <rPr>
        <sz val="10"/>
        <color theme="1"/>
        <rFont val="宋体"/>
        <family val="3"/>
        <charset val="134"/>
      </rPr>
      <t>沿江</t>
    </r>
    <phoneticPr fontId="14" type="noConversion"/>
  </si>
  <si>
    <r>
      <rPr>
        <sz val="10"/>
        <color theme="1"/>
        <rFont val="宋体"/>
        <family val="3"/>
        <charset val="134"/>
      </rPr>
      <t>盐都</t>
    </r>
    <phoneticPr fontId="14" type="noConversion"/>
  </si>
  <si>
    <r>
      <rPr>
        <b/>
        <sz val="10"/>
        <color theme="1"/>
        <rFont val="宋体"/>
        <family val="3"/>
        <charset val="134"/>
      </rPr>
      <t>平均</t>
    </r>
    <phoneticPr fontId="14" type="noConversion"/>
  </si>
  <si>
    <t>YCQ02</t>
    <phoneticPr fontId="14" type="noConversion"/>
  </si>
  <si>
    <t>平均</t>
    <phoneticPr fontId="14" type="noConversion"/>
  </si>
  <si>
    <t>YCS02</t>
    <phoneticPr fontId="14" type="noConversion"/>
  </si>
  <si>
    <r>
      <t>2018</t>
    </r>
    <r>
      <rPr>
        <sz val="10"/>
        <color theme="1"/>
        <rFont val="宋体"/>
        <family val="1"/>
        <charset val="134"/>
      </rPr>
      <t>年</t>
    </r>
    <phoneticPr fontId="14" type="noConversion"/>
  </si>
  <si>
    <t>华丰种业</t>
    <phoneticPr fontId="14" type="noConversion"/>
  </si>
  <si>
    <t>南京农业大学</t>
    <phoneticPr fontId="14" type="noConversion"/>
  </si>
  <si>
    <t>白马湖</t>
    <phoneticPr fontId="14" type="noConversion"/>
  </si>
  <si>
    <t>盐城农科院</t>
    <phoneticPr fontId="14" type="noConversion"/>
  </si>
  <si>
    <t>扬州所</t>
    <phoneticPr fontId="14" type="noConversion"/>
  </si>
  <si>
    <t>红旗种业</t>
    <phoneticPr fontId="14" type="noConversion"/>
  </si>
  <si>
    <t>沿江所</t>
    <phoneticPr fontId="14" type="noConversion"/>
  </si>
  <si>
    <t>高邮</t>
    <phoneticPr fontId="14" type="noConversion"/>
  </si>
  <si>
    <t>金色农业</t>
    <phoneticPr fontId="14" type="noConversion"/>
  </si>
  <si>
    <t>淮阴所</t>
    <phoneticPr fontId="14" type="noConversion"/>
  </si>
  <si>
    <t>天隆种业</t>
    <phoneticPr fontId="14" type="noConversion"/>
  </si>
  <si>
    <r>
      <t>2019</t>
    </r>
    <r>
      <rPr>
        <sz val="10"/>
        <color theme="1"/>
        <rFont val="宋体"/>
        <family val="1"/>
        <charset val="134"/>
      </rPr>
      <t>年</t>
    </r>
    <phoneticPr fontId="14" type="noConversion"/>
  </si>
  <si>
    <t>NC19-01</t>
    <phoneticPr fontId="14" type="noConversion"/>
  </si>
  <si>
    <t>华丰种业</t>
    <phoneticPr fontId="14" type="noConversion"/>
  </si>
  <si>
    <t>南京农业大学</t>
    <phoneticPr fontId="14" type="noConversion"/>
  </si>
  <si>
    <t>2</t>
    <phoneticPr fontId="11" type="noConversion"/>
  </si>
  <si>
    <t>白马湖</t>
    <phoneticPr fontId="14" type="noConversion"/>
  </si>
  <si>
    <t>盐城农科院</t>
    <phoneticPr fontId="14" type="noConversion"/>
  </si>
  <si>
    <t>扬州所</t>
    <phoneticPr fontId="14" type="noConversion"/>
  </si>
  <si>
    <t>中种（江苏）</t>
    <phoneticPr fontId="14" type="noConversion"/>
  </si>
  <si>
    <r>
      <t>2019</t>
    </r>
    <r>
      <rPr>
        <sz val="11"/>
        <color theme="1"/>
        <rFont val="等线"/>
        <family val="2"/>
      </rPr>
      <t>年</t>
    </r>
    <phoneticPr fontId="14" type="noConversion"/>
  </si>
  <si>
    <t xml:space="preserve">NCS01     </t>
    <phoneticPr fontId="14" type="noConversion"/>
  </si>
  <si>
    <t>1</t>
    <phoneticPr fontId="11" type="noConversion"/>
  </si>
  <si>
    <r>
      <rPr>
        <sz val="12"/>
        <color theme="1"/>
        <rFont val="宋体"/>
        <family val="3"/>
        <charset val="134"/>
      </rPr>
      <t>苏中</t>
    </r>
    <r>
      <rPr>
        <sz val="12"/>
        <color theme="1"/>
        <rFont val="Times New Roman"/>
        <family val="1"/>
      </rPr>
      <t>02</t>
    </r>
  </si>
  <si>
    <r>
      <rPr>
        <sz val="12"/>
        <rFont val="宋体"/>
        <family val="3"/>
        <charset val="134"/>
      </rPr>
      <t>沿海所</t>
    </r>
  </si>
  <si>
    <r>
      <rPr>
        <sz val="12"/>
        <rFont val="宋体"/>
        <family val="3"/>
        <charset val="134"/>
      </rPr>
      <t>阜宁</t>
    </r>
  </si>
  <si>
    <r>
      <rPr>
        <sz val="12"/>
        <rFont val="宋体"/>
        <family val="3"/>
        <charset val="134"/>
      </rPr>
      <t>淮安</t>
    </r>
  </si>
  <si>
    <r>
      <rPr>
        <sz val="12"/>
        <rFont val="宋体"/>
        <family val="3"/>
        <charset val="134"/>
      </rPr>
      <t>南通</t>
    </r>
  </si>
  <si>
    <r>
      <rPr>
        <sz val="12"/>
        <rFont val="宋体"/>
        <family val="3"/>
        <charset val="134"/>
      </rPr>
      <t>焦点</t>
    </r>
  </si>
  <si>
    <r>
      <rPr>
        <sz val="12"/>
        <rFont val="宋体"/>
        <family val="3"/>
        <charset val="134"/>
      </rPr>
      <t>宝应</t>
    </r>
  </si>
  <si>
    <r>
      <rPr>
        <sz val="12"/>
        <rFont val="宋体"/>
        <family val="3"/>
        <charset val="134"/>
      </rPr>
      <t>高邮</t>
    </r>
  </si>
  <si>
    <r>
      <rPr>
        <sz val="12"/>
        <rFont val="宋体"/>
        <family val="3"/>
        <charset val="134"/>
      </rPr>
      <t>瑞华</t>
    </r>
  </si>
  <si>
    <r>
      <rPr>
        <sz val="12"/>
        <rFont val="宋体"/>
        <family val="3"/>
        <charset val="134"/>
      </rPr>
      <t>仪征</t>
    </r>
  </si>
  <si>
    <r>
      <rPr>
        <sz val="12"/>
        <rFont val="宋体"/>
        <family val="3"/>
        <charset val="134"/>
      </rPr>
      <t>海安</t>
    </r>
  </si>
  <si>
    <r>
      <rPr>
        <sz val="12"/>
        <rFont val="宋体"/>
        <family val="3"/>
        <charset val="134"/>
      </rPr>
      <t>东台</t>
    </r>
  </si>
  <si>
    <r>
      <rPr>
        <b/>
        <sz val="12"/>
        <rFont val="宋体"/>
        <family val="3"/>
        <charset val="134"/>
      </rPr>
      <t>平均</t>
    </r>
  </si>
  <si>
    <r>
      <rPr>
        <sz val="12"/>
        <rFont val="宋体"/>
        <family val="3"/>
        <charset val="134"/>
      </rPr>
      <t>兴化</t>
    </r>
  </si>
  <si>
    <r>
      <rPr>
        <sz val="12"/>
        <color theme="1"/>
        <rFont val="宋体"/>
        <family val="3"/>
        <charset val="134"/>
      </rPr>
      <t>苏中生</t>
    </r>
    <r>
      <rPr>
        <sz val="12"/>
        <color theme="1"/>
        <rFont val="Times New Roman"/>
        <family val="1"/>
      </rPr>
      <t>01</t>
    </r>
  </si>
  <si>
    <r>
      <t>2018</t>
    </r>
    <r>
      <rPr>
        <sz val="10"/>
        <color indexed="8"/>
        <rFont val="宋体"/>
        <family val="3"/>
        <charset val="134"/>
      </rPr>
      <t>年</t>
    </r>
  </si>
  <si>
    <r>
      <rPr>
        <sz val="10"/>
        <color indexed="8"/>
        <rFont val="宋体"/>
        <family val="3"/>
        <charset val="134"/>
      </rPr>
      <t>区</t>
    </r>
  </si>
  <si>
    <r>
      <rPr>
        <b/>
        <sz val="10"/>
        <color indexed="8"/>
        <rFont val="宋体"/>
        <family val="3"/>
        <charset val="134"/>
      </rPr>
      <t>平均</t>
    </r>
  </si>
  <si>
    <r>
      <t>2019</t>
    </r>
    <r>
      <rPr>
        <sz val="10"/>
        <color indexed="8"/>
        <rFont val="宋体"/>
        <family val="3"/>
        <charset val="134"/>
      </rPr>
      <t>年</t>
    </r>
  </si>
  <si>
    <r>
      <rPr>
        <sz val="10"/>
        <color indexed="8"/>
        <rFont val="宋体"/>
        <family val="3"/>
        <charset val="134"/>
      </rPr>
      <t>生</t>
    </r>
  </si>
  <si>
    <r>
      <rPr>
        <sz val="10"/>
        <rFont val="宋体"/>
        <family val="3"/>
        <charset val="134"/>
      </rPr>
      <t>通优粳</t>
    </r>
    <r>
      <rPr>
        <sz val="10"/>
        <rFont val="Times New Roman"/>
        <family val="1"/>
      </rPr>
      <t>17-1</t>
    </r>
    <phoneticPr fontId="11" type="noConversion"/>
  </si>
  <si>
    <r>
      <rPr>
        <sz val="10"/>
        <rFont val="宋体"/>
        <family val="3"/>
        <charset val="134"/>
      </rPr>
      <t>省院</t>
    </r>
    <phoneticPr fontId="11" type="noConversion"/>
  </si>
  <si>
    <r>
      <rPr>
        <sz val="10"/>
        <rFont val="宋体"/>
        <family val="3"/>
        <charset val="134"/>
      </rPr>
      <t>昆山</t>
    </r>
    <phoneticPr fontId="11" type="noConversion"/>
  </si>
  <si>
    <r>
      <rPr>
        <sz val="10"/>
        <rFont val="宋体"/>
        <family val="3"/>
        <charset val="134"/>
      </rPr>
      <t>无锡</t>
    </r>
    <phoneticPr fontId="11" type="noConversion"/>
  </si>
  <si>
    <r>
      <rPr>
        <sz val="10"/>
        <rFont val="宋体"/>
        <family val="3"/>
        <charset val="134"/>
      </rPr>
      <t>沿江所</t>
    </r>
    <phoneticPr fontId="11" type="noConversion"/>
  </si>
  <si>
    <r>
      <rPr>
        <sz val="10"/>
        <rFont val="宋体"/>
        <family val="3"/>
        <charset val="134"/>
      </rPr>
      <t>常熟</t>
    </r>
    <phoneticPr fontId="11" type="noConversion"/>
  </si>
  <si>
    <r>
      <rPr>
        <sz val="10"/>
        <rFont val="宋体"/>
        <family val="3"/>
        <charset val="134"/>
      </rPr>
      <t>武进</t>
    </r>
    <phoneticPr fontId="11" type="noConversion"/>
  </si>
  <si>
    <t>平均</t>
    <phoneticPr fontId="11" type="noConversion"/>
  </si>
  <si>
    <r>
      <rPr>
        <sz val="10"/>
        <color theme="1"/>
        <rFont val="宋体"/>
        <family val="3"/>
        <charset val="134"/>
      </rPr>
      <t>通优粳</t>
    </r>
    <r>
      <rPr>
        <sz val="10"/>
        <color theme="1"/>
        <rFont val="Times New Roman"/>
        <family val="1"/>
      </rPr>
      <t>17-1</t>
    </r>
    <phoneticPr fontId="14" type="noConversion"/>
  </si>
  <si>
    <r>
      <t>2018</t>
    </r>
    <r>
      <rPr>
        <sz val="10"/>
        <color rgb="FF000000"/>
        <rFont val="宋体"/>
        <family val="3"/>
        <charset val="134"/>
      </rPr>
      <t>年区试</t>
    </r>
  </si>
  <si>
    <r>
      <t>2019</t>
    </r>
    <r>
      <rPr>
        <sz val="10"/>
        <color rgb="FF000000"/>
        <rFont val="宋体"/>
        <family val="3"/>
        <charset val="134"/>
      </rPr>
      <t>年区试</t>
    </r>
  </si>
  <si>
    <r>
      <t>2019</t>
    </r>
    <r>
      <rPr>
        <sz val="10"/>
        <color rgb="FF000000"/>
        <rFont val="宋体"/>
        <family val="3"/>
        <charset val="134"/>
      </rPr>
      <t>年生试</t>
    </r>
  </si>
  <si>
    <r>
      <t>2017</t>
    </r>
    <r>
      <rPr>
        <sz val="10"/>
        <color theme="1"/>
        <rFont val="宋体"/>
        <family val="3"/>
        <charset val="134"/>
      </rPr>
      <t>年</t>
    </r>
  </si>
  <si>
    <r>
      <rPr>
        <b/>
        <sz val="10"/>
        <color theme="1"/>
        <rFont val="宋体"/>
        <family val="3"/>
        <charset val="134"/>
      </rPr>
      <t>丰糯</t>
    </r>
    <r>
      <rPr>
        <b/>
        <sz val="10"/>
        <color theme="1"/>
        <rFont val="Times New Roman"/>
        <family val="1"/>
      </rPr>
      <t>99</t>
    </r>
  </si>
  <si>
    <r>
      <rPr>
        <sz val="10"/>
        <rFont val="宋体"/>
        <family val="3"/>
        <charset val="134"/>
      </rPr>
      <t>赣榆</t>
    </r>
  </si>
  <si>
    <r>
      <rPr>
        <sz val="10"/>
        <rFont val="宋体"/>
        <family val="3"/>
        <charset val="134"/>
      </rPr>
      <t>湖西</t>
    </r>
  </si>
  <si>
    <r>
      <rPr>
        <sz val="10"/>
        <rFont val="宋体"/>
        <family val="3"/>
        <charset val="134"/>
      </rPr>
      <t>欢腾</t>
    </r>
  </si>
  <si>
    <r>
      <rPr>
        <sz val="10"/>
        <rFont val="宋体"/>
        <family val="3"/>
        <charset val="134"/>
      </rPr>
      <t>连云港</t>
    </r>
  </si>
  <si>
    <r>
      <rPr>
        <sz val="10"/>
        <rFont val="宋体"/>
        <family val="3"/>
        <charset val="134"/>
      </rPr>
      <t>邳州</t>
    </r>
  </si>
  <si>
    <r>
      <rPr>
        <sz val="10"/>
        <rFont val="宋体"/>
        <family val="3"/>
        <charset val="134"/>
      </rPr>
      <t>平明</t>
    </r>
  </si>
  <si>
    <r>
      <rPr>
        <sz val="10"/>
        <rFont val="宋体"/>
        <family val="3"/>
        <charset val="134"/>
      </rPr>
      <t>泗阳</t>
    </r>
  </si>
  <si>
    <r>
      <rPr>
        <sz val="10"/>
        <rFont val="宋体"/>
        <family val="3"/>
        <charset val="134"/>
      </rPr>
      <t>宿迁中江</t>
    </r>
  </si>
  <si>
    <r>
      <rPr>
        <sz val="10"/>
        <rFont val="宋体"/>
        <family val="3"/>
        <charset val="134"/>
      </rPr>
      <t>盱眙</t>
    </r>
  </si>
  <si>
    <r>
      <rPr>
        <sz val="10"/>
        <rFont val="宋体"/>
        <family val="3"/>
        <charset val="134"/>
      </rPr>
      <t>徐州</t>
    </r>
  </si>
  <si>
    <r>
      <rPr>
        <sz val="10"/>
        <color theme="1"/>
        <rFont val="宋体"/>
        <family val="3"/>
        <charset val="134"/>
      </rPr>
      <t>自主区域试验</t>
    </r>
  </si>
  <si>
    <r>
      <rPr>
        <sz val="10"/>
        <color theme="1"/>
        <rFont val="宋体"/>
        <family val="3"/>
        <charset val="134"/>
      </rPr>
      <t>自主生产试验</t>
    </r>
  </si>
  <si>
    <r>
      <rPr>
        <sz val="10"/>
        <rFont val="宋体"/>
        <family val="3"/>
        <charset val="134"/>
      </rPr>
      <t>保丰</t>
    </r>
  </si>
  <si>
    <r>
      <rPr>
        <sz val="10"/>
        <rFont val="宋体"/>
        <family val="3"/>
        <charset val="134"/>
      </rPr>
      <t>灌云</t>
    </r>
  </si>
  <si>
    <r>
      <rPr>
        <sz val="10"/>
        <rFont val="宋体"/>
        <family val="3"/>
        <charset val="134"/>
      </rPr>
      <t>黄海</t>
    </r>
  </si>
  <si>
    <r>
      <rPr>
        <sz val="10"/>
        <rFont val="宋体"/>
        <family val="3"/>
        <charset val="134"/>
      </rPr>
      <t>沿海所</t>
    </r>
  </si>
  <si>
    <t>YNQ02</t>
    <phoneticPr fontId="14" type="noConversion"/>
  </si>
  <si>
    <t>YNQ01</t>
    <phoneticPr fontId="14" type="noConversion"/>
  </si>
  <si>
    <r>
      <t>2019</t>
    </r>
    <r>
      <rPr>
        <sz val="10"/>
        <color theme="1"/>
        <rFont val="宋体"/>
        <family val="3"/>
        <charset val="134"/>
      </rPr>
      <t>年生试</t>
    </r>
    <phoneticPr fontId="14" type="noConversion"/>
  </si>
  <si>
    <t>YNS01</t>
    <phoneticPr fontId="14" type="noConversion"/>
  </si>
  <si>
    <t>YNQ05</t>
    <phoneticPr fontId="14" type="noConversion"/>
  </si>
  <si>
    <t>YNQ02</t>
    <phoneticPr fontId="14" type="noConversion"/>
  </si>
  <si>
    <t>YNS02</t>
    <phoneticPr fontId="14" type="noConversion"/>
  </si>
  <si>
    <t>YNQ08</t>
    <phoneticPr fontId="14" type="noConversion"/>
  </si>
  <si>
    <t>YNQ03</t>
    <phoneticPr fontId="14" type="noConversion"/>
  </si>
  <si>
    <t>YNS03</t>
    <phoneticPr fontId="14" type="noConversion"/>
  </si>
  <si>
    <t>YNQ09</t>
    <phoneticPr fontId="14" type="noConversion"/>
  </si>
  <si>
    <t>YNQ04</t>
    <phoneticPr fontId="14" type="noConversion"/>
  </si>
  <si>
    <t>YNS04</t>
    <phoneticPr fontId="14" type="noConversion"/>
  </si>
  <si>
    <t>YNS05</t>
    <phoneticPr fontId="14" type="noConversion"/>
  </si>
  <si>
    <r>
      <t>2017</t>
    </r>
    <r>
      <rPr>
        <sz val="10"/>
        <rFont val="宋体"/>
        <family val="3"/>
        <charset val="134"/>
      </rPr>
      <t>年</t>
    </r>
  </si>
  <si>
    <r>
      <rPr>
        <sz val="10"/>
        <rFont val="宋体"/>
        <family val="3"/>
        <charset val="134"/>
      </rPr>
      <t>早熟晚粳区</t>
    </r>
  </si>
  <si>
    <r>
      <rPr>
        <sz val="10"/>
        <color rgb="FF000000"/>
        <rFont val="宋体"/>
        <family val="3"/>
        <charset val="134"/>
      </rPr>
      <t>江都</t>
    </r>
  </si>
  <si>
    <r>
      <rPr>
        <sz val="10"/>
        <color rgb="FF000000"/>
        <rFont val="宋体"/>
        <family val="3"/>
        <charset val="134"/>
      </rPr>
      <t>高港</t>
    </r>
  </si>
  <si>
    <r>
      <rPr>
        <sz val="10"/>
        <color rgb="FF000000"/>
        <rFont val="宋体"/>
        <family val="3"/>
        <charset val="134"/>
      </rPr>
      <t>丹阳</t>
    </r>
  </si>
  <si>
    <r>
      <rPr>
        <sz val="10"/>
        <color rgb="FF000000"/>
        <rFont val="宋体"/>
        <family val="3"/>
        <charset val="134"/>
      </rPr>
      <t>句容</t>
    </r>
  </si>
  <si>
    <r>
      <rPr>
        <sz val="10"/>
        <color rgb="FF000000"/>
        <rFont val="宋体"/>
        <family val="3"/>
        <charset val="134"/>
      </rPr>
      <t>江宁</t>
    </r>
  </si>
  <si>
    <r>
      <rPr>
        <sz val="10"/>
        <color rgb="FF000000"/>
        <rFont val="宋体"/>
        <family val="3"/>
        <charset val="134"/>
      </rPr>
      <t>江阴</t>
    </r>
  </si>
  <si>
    <r>
      <rPr>
        <sz val="10"/>
        <color rgb="FF000000"/>
        <rFont val="宋体"/>
        <family val="3"/>
        <charset val="134"/>
      </rPr>
      <t>张家港</t>
    </r>
  </si>
  <si>
    <r>
      <rPr>
        <sz val="10"/>
        <color rgb="FF000000"/>
        <rFont val="宋体"/>
        <family val="3"/>
        <charset val="134"/>
      </rPr>
      <t>溧阳</t>
    </r>
  </si>
  <si>
    <r>
      <rPr>
        <sz val="10"/>
        <color rgb="FF000000"/>
        <rFont val="宋体"/>
        <family val="3"/>
        <charset val="134"/>
      </rPr>
      <t>常熟</t>
    </r>
  </si>
  <si>
    <r>
      <t>2019</t>
    </r>
    <r>
      <rPr>
        <sz val="10"/>
        <rFont val="宋体"/>
        <family val="3"/>
        <charset val="134"/>
      </rPr>
      <t>年</t>
    </r>
  </si>
  <si>
    <r>
      <rPr>
        <sz val="10"/>
        <rFont val="宋体"/>
        <family val="3"/>
        <charset val="134"/>
      </rPr>
      <t>早熟晚粳生</t>
    </r>
  </si>
  <si>
    <r>
      <rPr>
        <sz val="10"/>
        <color theme="1"/>
        <rFont val="宋体"/>
        <family val="3"/>
        <charset val="134"/>
      </rPr>
      <t>天隆</t>
    </r>
    <phoneticPr fontId="14" type="noConversion"/>
  </si>
  <si>
    <r>
      <rPr>
        <sz val="10"/>
        <color theme="1"/>
        <rFont val="宋体"/>
        <family val="3"/>
        <charset val="134"/>
      </rPr>
      <t>龙虾集团</t>
    </r>
    <r>
      <rPr>
        <sz val="10"/>
        <color theme="1"/>
        <rFont val="Times New Roman"/>
        <family val="1"/>
      </rPr>
      <t>1</t>
    </r>
    <phoneticPr fontId="14" type="noConversion"/>
  </si>
  <si>
    <r>
      <rPr>
        <sz val="10"/>
        <color theme="1"/>
        <rFont val="宋体"/>
        <family val="3"/>
        <charset val="134"/>
      </rPr>
      <t>龙虾集团</t>
    </r>
    <r>
      <rPr>
        <sz val="10"/>
        <color theme="1"/>
        <rFont val="Times New Roman"/>
        <family val="1"/>
      </rPr>
      <t>2</t>
    </r>
    <phoneticPr fontId="14" type="noConversion"/>
  </si>
  <si>
    <r>
      <rPr>
        <b/>
        <sz val="10"/>
        <color theme="1"/>
        <rFont val="宋体"/>
        <family val="3"/>
        <charset val="134"/>
      </rPr>
      <t>扬大</t>
    </r>
    <r>
      <rPr>
        <b/>
        <sz val="10"/>
        <color theme="1"/>
        <rFont val="Times New Roman"/>
        <family val="1"/>
      </rPr>
      <t>17-1030</t>
    </r>
  </si>
  <si>
    <r>
      <rPr>
        <b/>
        <sz val="10"/>
        <color theme="1"/>
        <rFont val="宋体"/>
        <family val="3"/>
        <charset val="134"/>
      </rPr>
      <t>中江</t>
    </r>
    <r>
      <rPr>
        <b/>
        <sz val="10"/>
        <color theme="1"/>
        <rFont val="Times New Roman"/>
        <family val="1"/>
      </rPr>
      <t>113</t>
    </r>
    <phoneticPr fontId="14" type="noConversion"/>
  </si>
  <si>
    <r>
      <rPr>
        <b/>
        <sz val="10"/>
        <color theme="1"/>
        <rFont val="宋体"/>
        <family val="3"/>
        <charset val="134"/>
      </rPr>
      <t>扬辐粳</t>
    </r>
    <r>
      <rPr>
        <b/>
        <sz val="10"/>
        <color theme="1"/>
        <rFont val="Times New Roman"/>
        <family val="1"/>
      </rPr>
      <t>6228</t>
    </r>
    <r>
      <rPr>
        <b/>
        <sz val="10"/>
        <color theme="1"/>
        <rFont val="宋体"/>
        <family val="3"/>
        <charset val="134"/>
      </rPr>
      <t>（建议定名：扬辐粳</t>
    </r>
    <r>
      <rPr>
        <b/>
        <sz val="10"/>
        <color theme="1"/>
        <rFont val="Times New Roman"/>
        <family val="1"/>
      </rPr>
      <t>11</t>
    </r>
    <r>
      <rPr>
        <b/>
        <sz val="10"/>
        <color theme="1"/>
        <rFont val="宋体"/>
        <family val="3"/>
        <charset val="134"/>
      </rPr>
      <t>号）</t>
    </r>
    <phoneticPr fontId="14" type="noConversion"/>
  </si>
  <si>
    <r>
      <t>17MGJ85</t>
    </r>
    <r>
      <rPr>
        <b/>
        <sz val="10"/>
        <color theme="1"/>
        <rFont val="宋体"/>
        <family val="3"/>
        <charset val="134"/>
      </rPr>
      <t>（建议定名：金香玉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宋体"/>
        <family val="3"/>
        <charset val="134"/>
      </rPr>
      <t>号）</t>
    </r>
    <phoneticPr fontId="14" type="noConversion"/>
  </si>
  <si>
    <r>
      <t xml:space="preserve">   </t>
    </r>
    <r>
      <rPr>
        <b/>
        <sz val="10"/>
        <color theme="1"/>
        <rFont val="宋体"/>
        <family val="3"/>
        <charset val="134"/>
      </rPr>
      <t>泗稻</t>
    </r>
    <r>
      <rPr>
        <b/>
        <sz val="10"/>
        <color theme="1"/>
        <rFont val="Times New Roman"/>
        <family val="1"/>
      </rPr>
      <t>17-16</t>
    </r>
    <phoneticPr fontId="14" type="noConversion"/>
  </si>
  <si>
    <r>
      <rPr>
        <b/>
        <sz val="11"/>
        <rFont val="仿宋_GB2312"/>
        <family val="3"/>
        <charset val="134"/>
      </rPr>
      <t>扬粳糯</t>
    </r>
    <r>
      <rPr>
        <b/>
        <sz val="11"/>
        <rFont val="Times New Roman"/>
        <family val="1"/>
      </rPr>
      <t>3</t>
    </r>
    <r>
      <rPr>
        <b/>
        <sz val="11"/>
        <rFont val="仿宋_GB2312"/>
        <family val="3"/>
        <charset val="134"/>
      </rPr>
      <t>号（建议定名：荃香糯</t>
    </r>
    <r>
      <rPr>
        <b/>
        <sz val="11"/>
        <rFont val="Times New Roman"/>
        <family val="1"/>
      </rPr>
      <t>3</t>
    </r>
    <r>
      <rPr>
        <b/>
        <sz val="11"/>
        <rFont val="仿宋_GB2312"/>
        <family val="3"/>
        <charset val="134"/>
      </rPr>
      <t>号）</t>
    </r>
    <phoneticPr fontId="14" type="noConversion"/>
  </si>
  <si>
    <r>
      <rPr>
        <b/>
        <sz val="11"/>
        <rFont val="仿宋_GB2312"/>
        <family val="3"/>
        <charset val="134"/>
      </rPr>
      <t>盐稻</t>
    </r>
    <r>
      <rPr>
        <b/>
        <sz val="11"/>
        <rFont val="Times New Roman"/>
        <family val="1"/>
      </rPr>
      <t>8810</t>
    </r>
    <r>
      <rPr>
        <b/>
        <sz val="11"/>
        <rFont val="仿宋_GB2312"/>
        <family val="3"/>
        <charset val="134"/>
      </rPr>
      <t>（建议定名：盐稻</t>
    </r>
    <r>
      <rPr>
        <b/>
        <sz val="11"/>
        <rFont val="Times New Roman"/>
        <family val="1"/>
      </rPr>
      <t>19</t>
    </r>
    <r>
      <rPr>
        <b/>
        <sz val="11"/>
        <rFont val="仿宋_GB2312"/>
        <family val="3"/>
        <charset val="134"/>
      </rPr>
      <t>号）</t>
    </r>
    <phoneticPr fontId="14" type="noConversion"/>
  </si>
  <si>
    <r>
      <rPr>
        <b/>
        <sz val="11"/>
        <rFont val="仿宋_GB2312"/>
        <family val="3"/>
        <charset val="134"/>
      </rPr>
      <t>武香糯</t>
    </r>
    <r>
      <rPr>
        <b/>
        <sz val="11"/>
        <rFont val="Times New Roman"/>
        <family val="1"/>
      </rPr>
      <t>7368</t>
    </r>
    <phoneticPr fontId="14" type="noConversion"/>
  </si>
  <si>
    <r>
      <rPr>
        <b/>
        <sz val="11"/>
        <rFont val="仿宋_GB2312"/>
        <family val="3"/>
        <charset val="134"/>
      </rPr>
      <t>红旗糯</t>
    </r>
    <r>
      <rPr>
        <b/>
        <sz val="11"/>
        <rFont val="Times New Roman"/>
        <family val="1"/>
      </rPr>
      <t>762</t>
    </r>
    <r>
      <rPr>
        <b/>
        <sz val="11"/>
        <rFont val="仿宋_GB2312"/>
        <family val="3"/>
        <charset val="134"/>
      </rPr>
      <t>（建议定名：镇糯</t>
    </r>
    <r>
      <rPr>
        <b/>
        <sz val="11"/>
        <rFont val="Times New Roman"/>
        <family val="1"/>
      </rPr>
      <t>762</t>
    </r>
    <r>
      <rPr>
        <b/>
        <sz val="11"/>
        <rFont val="仿宋_GB2312"/>
        <family val="3"/>
        <charset val="134"/>
      </rPr>
      <t>）</t>
    </r>
    <phoneticPr fontId="14" type="noConversion"/>
  </si>
  <si>
    <r>
      <rPr>
        <b/>
        <sz val="10"/>
        <rFont val="宋体"/>
        <family val="3"/>
        <charset val="134"/>
      </rPr>
      <t>灵谷糯</t>
    </r>
    <r>
      <rPr>
        <b/>
        <sz val="10"/>
        <rFont val="Times New Roman"/>
        <family val="1"/>
      </rPr>
      <t>1</t>
    </r>
    <r>
      <rPr>
        <b/>
        <sz val="10"/>
        <rFont val="宋体"/>
        <family val="3"/>
        <charset val="134"/>
      </rPr>
      <t>号</t>
    </r>
  </si>
  <si>
    <r>
      <rPr>
        <b/>
        <sz val="10"/>
        <color theme="1"/>
        <rFont val="宋体"/>
        <family val="3"/>
        <charset val="134"/>
      </rPr>
      <t>天隆优</t>
    </r>
    <r>
      <rPr>
        <b/>
        <sz val="10"/>
        <color theme="1"/>
        <rFont val="Times New Roman"/>
        <family val="1"/>
      </rPr>
      <t>619</t>
    </r>
    <phoneticPr fontId="14" type="noConversion"/>
  </si>
  <si>
    <r>
      <rPr>
        <b/>
        <sz val="10"/>
        <rFont val="宋体"/>
        <family val="3"/>
        <charset val="134"/>
      </rPr>
      <t>小区产量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公斤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</si>
  <si>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较</t>
    </r>
    <r>
      <rPr>
        <b/>
        <sz val="10"/>
        <rFont val="Times New Roman"/>
        <family val="1"/>
      </rPr>
      <t>ck</t>
    </r>
  </si>
  <si>
    <r>
      <t>(</t>
    </r>
    <r>
      <rPr>
        <b/>
        <sz val="10"/>
        <rFont val="宋体"/>
        <family val="3"/>
        <charset val="134"/>
      </rPr>
      <t>天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</si>
  <si>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宋体"/>
        <family val="3"/>
        <charset val="134"/>
      </rPr>
      <t>万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亩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</si>
  <si>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宋体"/>
        <family val="3"/>
        <charset val="134"/>
      </rPr>
      <t>克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</si>
  <si>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增减产</t>
    </r>
    <r>
      <rPr>
        <b/>
        <sz val="10"/>
        <rFont val="Times New Roman"/>
        <family val="1"/>
      </rPr>
      <t>%</t>
    </r>
  </si>
  <si>
    <r>
      <t>扬籼</t>
    </r>
    <r>
      <rPr>
        <sz val="11"/>
        <color rgb="FF000000"/>
        <rFont val="Times New Roman"/>
        <family val="1"/>
      </rPr>
      <t>9A×</t>
    </r>
    <r>
      <rPr>
        <sz val="11"/>
        <color rgb="FF000000"/>
        <rFont val="仿宋_GB2312"/>
        <family val="3"/>
        <charset val="134"/>
      </rPr>
      <t>扬恢</t>
    </r>
    <r>
      <rPr>
        <sz val="11"/>
        <color rgb="FF000000"/>
        <rFont val="Times New Roman"/>
        <family val="1"/>
      </rPr>
      <t>1418</t>
    </r>
  </si>
  <si>
    <r>
      <t>镇籼</t>
    </r>
    <r>
      <rPr>
        <sz val="11"/>
        <color rgb="FF000000"/>
        <rFont val="Times New Roman"/>
        <family val="1"/>
      </rPr>
      <t>3A×</t>
    </r>
    <r>
      <rPr>
        <sz val="11"/>
        <color rgb="FF000000"/>
        <rFont val="仿宋_GB2312"/>
        <family val="3"/>
        <charset val="134"/>
      </rPr>
      <t>镇恢</t>
    </r>
    <r>
      <rPr>
        <sz val="11"/>
        <color rgb="FF000000"/>
        <rFont val="Times New Roman"/>
        <family val="1"/>
      </rPr>
      <t>134</t>
    </r>
  </si>
  <si>
    <r>
      <t>赣</t>
    </r>
    <r>
      <rPr>
        <sz val="11"/>
        <color theme="1"/>
        <rFont val="Times New Roman"/>
        <family val="1"/>
      </rPr>
      <t>73A×</t>
    </r>
    <r>
      <rPr>
        <sz val="11"/>
        <color theme="1"/>
        <rFont val="仿宋_GB2312"/>
        <family val="3"/>
        <charset val="134"/>
      </rPr>
      <t>苏恢</t>
    </r>
    <r>
      <rPr>
        <sz val="11"/>
        <color theme="1"/>
        <rFont val="Times New Roman"/>
        <family val="1"/>
      </rPr>
      <t>863</t>
    </r>
  </si>
  <si>
    <r>
      <t>盐</t>
    </r>
    <r>
      <rPr>
        <sz val="11"/>
        <color rgb="FF000000"/>
        <rFont val="Times New Roman"/>
        <family val="1"/>
      </rPr>
      <t>42S×</t>
    </r>
    <r>
      <rPr>
        <sz val="11"/>
        <color rgb="FF000000"/>
        <rFont val="仿宋_GB2312"/>
        <family val="3"/>
        <charset val="134"/>
      </rPr>
      <t>盐恢</t>
    </r>
    <r>
      <rPr>
        <sz val="11"/>
        <color rgb="FF000000"/>
        <rFont val="Times New Roman"/>
        <family val="1"/>
      </rPr>
      <t>006</t>
    </r>
  </si>
  <si>
    <r>
      <t>荃</t>
    </r>
    <r>
      <rPr>
        <sz val="11"/>
        <color rgb="FF000000"/>
        <rFont val="Times New Roman"/>
        <family val="1"/>
      </rPr>
      <t>9311A×</t>
    </r>
    <r>
      <rPr>
        <sz val="11"/>
        <color rgb="FF000000"/>
        <rFont val="仿宋_GB2312"/>
        <family val="3"/>
        <charset val="134"/>
      </rPr>
      <t>华恢</t>
    </r>
    <r>
      <rPr>
        <sz val="11"/>
        <color rgb="FF000000"/>
        <rFont val="Times New Roman"/>
        <family val="1"/>
      </rPr>
      <t>87</t>
    </r>
  </si>
  <si>
    <r>
      <t>连粳</t>
    </r>
    <r>
      <rPr>
        <sz val="11"/>
        <color theme="1"/>
        <rFont val="Times New Roman"/>
        <family val="1"/>
      </rPr>
      <t>6</t>
    </r>
    <r>
      <rPr>
        <sz val="11"/>
        <color theme="1"/>
        <rFont val="仿宋_GB2312"/>
        <family val="3"/>
        <charset val="134"/>
      </rPr>
      <t>号</t>
    </r>
    <r>
      <rPr>
        <sz val="11"/>
        <color theme="1"/>
        <rFont val="Times New Roman"/>
        <family val="1"/>
      </rPr>
      <t>/</t>
    </r>
    <r>
      <rPr>
        <sz val="11"/>
        <color theme="1"/>
        <rFont val="仿宋_GB2312"/>
        <family val="3"/>
        <charset val="134"/>
      </rPr>
      <t>徐</t>
    </r>
    <r>
      <rPr>
        <sz val="11"/>
        <color theme="1"/>
        <rFont val="Times New Roman"/>
        <family val="1"/>
      </rPr>
      <t>3-7</t>
    </r>
  </si>
  <si>
    <r>
      <t>丙</t>
    </r>
    <r>
      <rPr>
        <sz val="11"/>
        <color rgb="FF000000"/>
        <rFont val="Times New Roman"/>
        <family val="1"/>
      </rPr>
      <t>011-1/</t>
    </r>
    <r>
      <rPr>
        <sz val="11"/>
        <color rgb="FF000000"/>
        <rFont val="仿宋_GB2312"/>
        <family val="3"/>
        <charset val="134"/>
      </rPr>
      <t>武粳</t>
    </r>
    <r>
      <rPr>
        <sz val="11"/>
        <color rgb="FF000000"/>
        <rFont val="Times New Roman"/>
        <family val="1"/>
      </rPr>
      <t>13</t>
    </r>
    <r>
      <rPr>
        <sz val="11"/>
        <color rgb="FF000000"/>
        <rFont val="仿宋_GB2312"/>
        <family val="3"/>
        <charset val="134"/>
      </rPr>
      <t>号</t>
    </r>
    <r>
      <rPr>
        <sz val="11"/>
        <color rgb="FF000000"/>
        <rFont val="Times New Roman"/>
        <family val="1"/>
      </rPr>
      <t>//</t>
    </r>
    <r>
      <rPr>
        <sz val="11"/>
        <color rgb="FF000000"/>
        <rFont val="仿宋_GB2312"/>
        <family val="3"/>
        <charset val="134"/>
      </rPr>
      <t>台</t>
    </r>
    <r>
      <rPr>
        <sz val="11"/>
        <color rgb="FF000000"/>
        <rFont val="Times New Roman"/>
        <family val="1"/>
      </rPr>
      <t>0206</t>
    </r>
  </si>
  <si>
    <r>
      <t>镇稻</t>
    </r>
    <r>
      <rPr>
        <sz val="11"/>
        <color rgb="FF000000"/>
        <rFont val="Times New Roman"/>
        <family val="1"/>
      </rPr>
      <t>18</t>
    </r>
    <r>
      <rPr>
        <sz val="11"/>
        <color rgb="FF000000"/>
        <rFont val="仿宋_GB2312"/>
        <family val="3"/>
        <charset val="134"/>
      </rPr>
      <t>号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仿宋_GB2312"/>
        <family val="3"/>
        <charset val="134"/>
      </rPr>
      <t>盐稻</t>
    </r>
    <r>
      <rPr>
        <sz val="11"/>
        <color rgb="FF000000"/>
        <rFont val="Times New Roman"/>
        <family val="1"/>
      </rPr>
      <t>11</t>
    </r>
    <r>
      <rPr>
        <sz val="11"/>
        <color rgb="FF000000"/>
        <rFont val="仿宋_GB2312"/>
        <family val="3"/>
        <charset val="134"/>
      </rPr>
      <t>号</t>
    </r>
  </si>
  <si>
    <r>
      <t>徐稻</t>
    </r>
    <r>
      <rPr>
        <sz val="11"/>
        <color theme="1"/>
        <rFont val="Times New Roman"/>
        <family val="1"/>
      </rPr>
      <t>3</t>
    </r>
    <r>
      <rPr>
        <sz val="11"/>
        <color theme="1"/>
        <rFont val="仿宋_GB2312"/>
        <family val="3"/>
        <charset val="134"/>
      </rPr>
      <t>号</t>
    </r>
    <r>
      <rPr>
        <sz val="11"/>
        <color theme="1"/>
        <rFont val="Times New Roman"/>
        <family val="1"/>
      </rPr>
      <t>- 2/A20</t>
    </r>
  </si>
  <si>
    <r>
      <t>台</t>
    </r>
    <r>
      <rPr>
        <sz val="11"/>
        <color rgb="FF000000"/>
        <rFont val="Times New Roman"/>
        <family val="1"/>
      </rPr>
      <t>0206/</t>
    </r>
    <r>
      <rPr>
        <sz val="11"/>
        <color rgb="FF000000"/>
        <rFont val="仿宋_GB2312"/>
        <family val="3"/>
        <charset val="134"/>
      </rPr>
      <t>武育</t>
    </r>
    <r>
      <rPr>
        <sz val="11"/>
        <color rgb="FF000000"/>
        <rFont val="Times New Roman"/>
        <family val="1"/>
      </rPr>
      <t>236</t>
    </r>
  </si>
  <si>
    <r>
      <t>(</t>
    </r>
    <r>
      <rPr>
        <sz val="11"/>
        <color rgb="FF000000"/>
        <rFont val="仿宋_GB2312"/>
        <family val="3"/>
        <charset val="134"/>
      </rPr>
      <t>圣稻</t>
    </r>
    <r>
      <rPr>
        <sz val="11"/>
        <color rgb="FF000000"/>
        <rFont val="Times New Roman"/>
        <family val="1"/>
      </rPr>
      <t>519/</t>
    </r>
    <r>
      <rPr>
        <sz val="11"/>
        <color rgb="FF000000"/>
        <rFont val="仿宋_GB2312"/>
        <family val="3"/>
        <charset val="134"/>
      </rPr>
      <t>武</t>
    </r>
    <r>
      <rPr>
        <sz val="11"/>
        <color rgb="FF000000"/>
        <rFont val="Times New Roman"/>
        <family val="1"/>
      </rPr>
      <t>2330)F1 /</t>
    </r>
    <r>
      <rPr>
        <sz val="11"/>
        <color rgb="FF000000"/>
        <rFont val="仿宋_GB2312"/>
        <family val="3"/>
        <charset val="134"/>
      </rPr>
      <t>富</t>
    </r>
    <r>
      <rPr>
        <sz val="11"/>
        <color rgb="FF000000"/>
        <rFont val="Times New Roman"/>
        <family val="1"/>
      </rPr>
      <t>614</t>
    </r>
  </si>
  <si>
    <r>
      <t>W001/</t>
    </r>
    <r>
      <rPr>
        <sz val="11"/>
        <color rgb="FF000000"/>
        <rFont val="仿宋_GB2312"/>
        <family val="3"/>
        <charset val="134"/>
      </rPr>
      <t>镇稻</t>
    </r>
    <r>
      <rPr>
        <sz val="11"/>
        <color rgb="FF000000"/>
        <rFont val="Times New Roman"/>
        <family val="1"/>
      </rPr>
      <t>88//</t>
    </r>
    <r>
      <rPr>
        <sz val="11"/>
        <color rgb="FF000000"/>
        <rFont val="仿宋_GB2312"/>
        <family val="3"/>
        <charset val="134"/>
      </rPr>
      <t>盐鉴</t>
    </r>
    <r>
      <rPr>
        <sz val="11"/>
        <color rgb="FF000000"/>
        <rFont val="Times New Roman"/>
        <family val="1"/>
      </rPr>
      <t>026</t>
    </r>
  </si>
  <si>
    <r>
      <t>临稻</t>
    </r>
    <r>
      <rPr>
        <sz val="11"/>
        <color rgb="FF000000"/>
        <rFont val="Times New Roman"/>
        <family val="1"/>
      </rPr>
      <t>13//</t>
    </r>
    <r>
      <rPr>
        <sz val="11"/>
        <color rgb="FF000000"/>
        <rFont val="仿宋_GB2312"/>
        <family val="3"/>
        <charset val="134"/>
      </rPr>
      <t>圣稻</t>
    </r>
    <r>
      <rPr>
        <sz val="11"/>
        <color rgb="FF000000"/>
        <rFont val="Times New Roman"/>
        <family val="1"/>
      </rPr>
      <t>14/</t>
    </r>
    <r>
      <rPr>
        <sz val="11"/>
        <color rgb="FF000000"/>
        <rFont val="仿宋_GB2312"/>
        <family val="3"/>
        <charset val="134"/>
      </rPr>
      <t>津原</t>
    </r>
    <r>
      <rPr>
        <sz val="11"/>
        <color rgb="FF000000"/>
        <rFont val="Times New Roman"/>
        <family val="1"/>
      </rPr>
      <t>68</t>
    </r>
  </si>
  <si>
    <r>
      <t>宁</t>
    </r>
    <r>
      <rPr>
        <sz val="11"/>
        <color theme="1"/>
        <rFont val="Times New Roman"/>
        <family val="1"/>
      </rPr>
      <t>17111/</t>
    </r>
    <r>
      <rPr>
        <sz val="11"/>
        <color theme="1"/>
        <rFont val="仿宋_GB2312"/>
        <family val="3"/>
        <charset val="134"/>
      </rPr>
      <t>淮稻</t>
    </r>
    <r>
      <rPr>
        <sz val="11"/>
        <color theme="1"/>
        <rFont val="Times New Roman"/>
        <family val="1"/>
      </rPr>
      <t>5</t>
    </r>
    <r>
      <rPr>
        <sz val="11"/>
        <color theme="1"/>
        <rFont val="仿宋_GB2312"/>
        <family val="3"/>
        <charset val="134"/>
      </rPr>
      <t>号</t>
    </r>
    <r>
      <rPr>
        <sz val="11"/>
        <color theme="1"/>
        <rFont val="Times New Roman"/>
        <family val="1"/>
      </rPr>
      <t>//</t>
    </r>
    <r>
      <rPr>
        <sz val="11"/>
        <color theme="1"/>
        <rFont val="仿宋_GB2312"/>
        <family val="3"/>
        <charset val="134"/>
      </rPr>
      <t>南粳</t>
    </r>
    <r>
      <rPr>
        <sz val="11"/>
        <color theme="1"/>
        <rFont val="Times New Roman"/>
        <family val="1"/>
      </rPr>
      <t>52</t>
    </r>
  </si>
  <si>
    <r>
      <t>武运粳</t>
    </r>
    <r>
      <rPr>
        <sz val="11"/>
        <color rgb="FF000000"/>
        <rFont val="Times New Roman"/>
        <family val="1"/>
      </rPr>
      <t>19</t>
    </r>
    <r>
      <rPr>
        <sz val="11"/>
        <color rgb="FF000000"/>
        <rFont val="仿宋_GB2312"/>
        <family val="3"/>
        <charset val="134"/>
      </rPr>
      <t>号</t>
    </r>
    <r>
      <rPr>
        <sz val="11"/>
        <color rgb="FF000000"/>
        <rFont val="Times New Roman"/>
        <family val="1"/>
      </rPr>
      <t>/11-</t>
    </r>
    <r>
      <rPr>
        <sz val="11"/>
        <color rgb="FF000000"/>
        <rFont val="仿宋_GB2312"/>
        <family val="3"/>
        <charset val="134"/>
      </rPr>
      <t>繁</t>
    </r>
    <r>
      <rPr>
        <sz val="11"/>
        <color rgb="FF000000"/>
        <rFont val="Times New Roman"/>
        <family val="1"/>
      </rPr>
      <t>741</t>
    </r>
  </si>
  <si>
    <r>
      <t>盐稻</t>
    </r>
    <r>
      <rPr>
        <sz val="11"/>
        <color rgb="FF000000"/>
        <rFont val="Times New Roman"/>
        <family val="1"/>
      </rPr>
      <t>8</t>
    </r>
    <r>
      <rPr>
        <sz val="11"/>
        <color rgb="FF000000"/>
        <rFont val="仿宋_GB2312"/>
        <family val="3"/>
        <charset val="134"/>
      </rPr>
      <t>号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仿宋_GB2312"/>
        <family val="3"/>
        <charset val="134"/>
      </rPr>
      <t>武运粳</t>
    </r>
    <r>
      <rPr>
        <sz val="11"/>
        <color rgb="FF000000"/>
        <rFont val="Times New Roman"/>
        <family val="1"/>
      </rPr>
      <t>8</t>
    </r>
    <r>
      <rPr>
        <sz val="11"/>
        <color rgb="FF000000"/>
        <rFont val="仿宋_GB2312"/>
        <family val="3"/>
        <charset val="134"/>
      </rPr>
      <t>号</t>
    </r>
  </si>
  <si>
    <r>
      <t>武粳</t>
    </r>
    <r>
      <rPr>
        <sz val="11"/>
        <color rgb="FF000000"/>
        <rFont val="Times New Roman"/>
        <family val="1"/>
      </rPr>
      <t>15/</t>
    </r>
    <r>
      <rPr>
        <sz val="11"/>
        <color rgb="FF000000"/>
        <rFont val="仿宋_GB2312"/>
        <family val="3"/>
        <charset val="134"/>
      </rPr>
      <t>盐粳</t>
    </r>
    <r>
      <rPr>
        <sz val="11"/>
        <color rgb="FF000000"/>
        <rFont val="Times New Roman"/>
        <family val="1"/>
      </rPr>
      <t>11040</t>
    </r>
  </si>
  <si>
    <r>
      <t>武育粳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仿宋_GB2312"/>
        <family val="3"/>
        <charset val="134"/>
      </rPr>
      <t>号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仿宋_GB2312"/>
        <family val="3"/>
        <charset val="134"/>
      </rPr>
      <t>徐稻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仿宋_GB2312"/>
        <family val="3"/>
        <charset val="134"/>
      </rPr>
      <t>号</t>
    </r>
    <r>
      <rPr>
        <sz val="11"/>
        <color rgb="FF000000"/>
        <rFont val="Times New Roman"/>
        <family val="1"/>
      </rPr>
      <t>//</t>
    </r>
    <r>
      <rPr>
        <sz val="11"/>
        <color rgb="FF000000"/>
        <rFont val="仿宋_GB2312"/>
        <family val="3"/>
        <charset val="134"/>
      </rPr>
      <t>淮稻</t>
    </r>
    <r>
      <rPr>
        <sz val="11"/>
        <color rgb="FF000000"/>
        <rFont val="Times New Roman"/>
        <family val="1"/>
      </rPr>
      <t>5</t>
    </r>
    <r>
      <rPr>
        <sz val="11"/>
        <color rgb="FF000000"/>
        <rFont val="仿宋_GB2312"/>
        <family val="3"/>
        <charset val="134"/>
      </rPr>
      <t>号</t>
    </r>
  </si>
  <si>
    <r>
      <t>徐</t>
    </r>
    <r>
      <rPr>
        <sz val="11"/>
        <color theme="1"/>
        <rFont val="Times New Roman"/>
        <family val="1"/>
      </rPr>
      <t>80189/</t>
    </r>
    <r>
      <rPr>
        <sz val="11"/>
        <color theme="1"/>
        <rFont val="仿宋_GB2312"/>
        <family val="3"/>
        <charset val="134"/>
      </rPr>
      <t>武</t>
    </r>
    <r>
      <rPr>
        <sz val="11"/>
        <color theme="1"/>
        <rFont val="Times New Roman"/>
        <family val="1"/>
      </rPr>
      <t>2704</t>
    </r>
  </si>
  <si>
    <r>
      <t>甬粳</t>
    </r>
    <r>
      <rPr>
        <sz val="11"/>
        <color rgb="FF000000"/>
        <rFont val="Times New Roman"/>
        <family val="1"/>
      </rPr>
      <t>67A</t>
    </r>
    <r>
      <rPr>
        <sz val="11"/>
        <color theme="1"/>
        <rFont val="Times New Roman"/>
        <family val="1"/>
      </rPr>
      <t>×</t>
    </r>
    <r>
      <rPr>
        <sz val="11"/>
        <color rgb="FF000000"/>
        <rFont val="Times New Roman"/>
        <family val="1"/>
      </rPr>
      <t>F5711</t>
    </r>
  </si>
  <si>
    <r>
      <t>南粳</t>
    </r>
    <r>
      <rPr>
        <sz val="11"/>
        <color rgb="FF000000"/>
        <rFont val="Times New Roman"/>
        <family val="1"/>
      </rPr>
      <t>46/</t>
    </r>
    <r>
      <rPr>
        <sz val="11"/>
        <color rgb="FF000000"/>
        <rFont val="仿宋_GB2312"/>
        <family val="3"/>
        <charset val="134"/>
      </rPr>
      <t>徐稻</t>
    </r>
    <r>
      <rPr>
        <sz val="11"/>
        <color rgb="FF000000"/>
        <rFont val="Times New Roman"/>
        <family val="1"/>
      </rPr>
      <t>5</t>
    </r>
    <r>
      <rPr>
        <sz val="11"/>
        <color rgb="FF000000"/>
        <rFont val="仿宋_GB2312"/>
        <family val="3"/>
        <charset val="134"/>
      </rPr>
      <t>号</t>
    </r>
  </si>
  <si>
    <r>
      <t>武运粳</t>
    </r>
    <r>
      <rPr>
        <sz val="11"/>
        <color rgb="FF000000"/>
        <rFont val="Times New Roman"/>
        <family val="1"/>
      </rPr>
      <t>31/07-414</t>
    </r>
  </si>
  <si>
    <r>
      <t>镇稻</t>
    </r>
    <r>
      <rPr>
        <sz val="11"/>
        <color rgb="FF000000"/>
        <rFont val="Times New Roman"/>
        <family val="1"/>
      </rPr>
      <t>16</t>
    </r>
    <r>
      <rPr>
        <sz val="11"/>
        <color rgb="FF000000"/>
        <rFont val="仿宋_GB2312"/>
        <family val="3"/>
        <charset val="134"/>
      </rPr>
      <t>号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仿宋_GB2312"/>
        <family val="3"/>
        <charset val="134"/>
      </rPr>
      <t>镇稻</t>
    </r>
    <r>
      <rPr>
        <sz val="11"/>
        <color rgb="FF000000"/>
        <rFont val="Times New Roman"/>
        <family val="1"/>
      </rPr>
      <t>18</t>
    </r>
    <r>
      <rPr>
        <sz val="11"/>
        <color rgb="FF000000"/>
        <rFont val="仿宋_GB2312"/>
        <family val="3"/>
        <charset val="134"/>
      </rPr>
      <t>号</t>
    </r>
  </si>
  <si>
    <r>
      <t>宁</t>
    </r>
    <r>
      <rPr>
        <sz val="11"/>
        <color rgb="FF000000"/>
        <rFont val="Times New Roman"/>
        <family val="1"/>
      </rPr>
      <t>7020/</t>
    </r>
    <r>
      <rPr>
        <sz val="11"/>
        <color rgb="FF000000"/>
        <rFont val="仿宋_GB2312"/>
        <family val="3"/>
        <charset val="134"/>
      </rPr>
      <t>连粳</t>
    </r>
    <r>
      <rPr>
        <sz val="11"/>
        <color rgb="FF000000"/>
        <rFont val="Times New Roman"/>
        <family val="1"/>
      </rPr>
      <t>06-5</t>
    </r>
  </si>
  <si>
    <r>
      <t>盐粳</t>
    </r>
    <r>
      <rPr>
        <sz val="11"/>
        <color rgb="FF000000"/>
        <rFont val="Times New Roman"/>
        <family val="1"/>
      </rPr>
      <t>6184/</t>
    </r>
    <r>
      <rPr>
        <sz val="11"/>
        <color rgb="FF000000"/>
        <rFont val="仿宋_GB2312"/>
        <family val="3"/>
        <charset val="134"/>
      </rPr>
      <t>宁</t>
    </r>
    <r>
      <rPr>
        <sz val="11"/>
        <color rgb="FF000000"/>
        <rFont val="Times New Roman"/>
        <family val="1"/>
      </rPr>
      <t>7007</t>
    </r>
  </si>
  <si>
    <r>
      <t>宁粳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仿宋_GB2312"/>
        <family val="3"/>
        <charset val="134"/>
      </rPr>
      <t>号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仿宋_GB2312"/>
        <family val="3"/>
        <charset val="134"/>
      </rPr>
      <t>武软</t>
    </r>
    <r>
      <rPr>
        <sz val="11"/>
        <color rgb="FF000000"/>
        <rFont val="Times New Roman"/>
        <family val="1"/>
      </rPr>
      <t>2//</t>
    </r>
    <r>
      <rPr>
        <sz val="11"/>
        <color rgb="FF000000"/>
        <rFont val="仿宋_GB2312"/>
        <family val="3"/>
        <charset val="134"/>
      </rPr>
      <t>宁粳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仿宋_GB2312"/>
        <family val="3"/>
        <charset val="134"/>
      </rPr>
      <t>号</t>
    </r>
  </si>
  <si>
    <r>
      <t>甬粳</t>
    </r>
    <r>
      <rPr>
        <sz val="11"/>
        <color rgb="FF000000"/>
        <rFont val="Times New Roman"/>
        <family val="1"/>
      </rPr>
      <t>78A</t>
    </r>
    <r>
      <rPr>
        <sz val="11"/>
        <color theme="1"/>
        <rFont val="Times New Roman"/>
        <family val="1"/>
      </rPr>
      <t>×</t>
    </r>
    <r>
      <rPr>
        <sz val="11"/>
        <color rgb="FF000000"/>
        <rFont val="Times New Roman"/>
        <family val="1"/>
      </rPr>
      <t>F4926</t>
    </r>
  </si>
  <si>
    <r>
      <t>春江</t>
    </r>
    <r>
      <rPr>
        <sz val="11"/>
        <color theme="1"/>
        <rFont val="Times New Roman"/>
        <family val="1"/>
      </rPr>
      <t>16A×/T312</t>
    </r>
  </si>
  <si>
    <r>
      <t>浙粳</t>
    </r>
    <r>
      <rPr>
        <sz val="11"/>
        <color rgb="FF000000"/>
        <rFont val="Times New Roman"/>
        <family val="1"/>
      </rPr>
      <t>6A×</t>
    </r>
    <r>
      <rPr>
        <sz val="11"/>
        <color rgb="FF000000"/>
        <rFont val="仿宋_GB2312"/>
        <family val="3"/>
        <charset val="134"/>
      </rPr>
      <t>浙农恢</t>
    </r>
    <r>
      <rPr>
        <sz val="11"/>
        <color rgb="FF000000"/>
        <rFont val="Times New Roman"/>
        <family val="1"/>
      </rPr>
      <t>1758</t>
    </r>
  </si>
  <si>
    <r>
      <t>昌</t>
    </r>
    <r>
      <rPr>
        <sz val="11"/>
        <color rgb="FF000000"/>
        <rFont val="Times New Roman"/>
        <family val="1"/>
      </rPr>
      <t>S×R</t>
    </r>
    <r>
      <rPr>
        <sz val="11"/>
        <color rgb="FF000000"/>
        <rFont val="仿宋_GB2312"/>
        <family val="3"/>
        <charset val="134"/>
      </rPr>
      <t>明占</t>
    </r>
  </si>
  <si>
    <r>
      <t>宁</t>
    </r>
    <r>
      <rPr>
        <sz val="11"/>
        <color rgb="FF000000"/>
        <rFont val="Times New Roman"/>
        <family val="1"/>
      </rPr>
      <t>206S×MR1513</t>
    </r>
  </si>
  <si>
    <r>
      <t>甬粳</t>
    </r>
    <r>
      <rPr>
        <sz val="11"/>
        <color rgb="FF000000"/>
        <rFont val="Times New Roman"/>
        <family val="1"/>
      </rPr>
      <t>49A</t>
    </r>
    <r>
      <rPr>
        <sz val="11"/>
        <color theme="1"/>
        <rFont val="Times New Roman"/>
        <family val="1"/>
      </rPr>
      <t>×</t>
    </r>
    <r>
      <rPr>
        <sz val="11"/>
        <color rgb="FF000000"/>
        <rFont val="Times New Roman"/>
        <family val="1"/>
      </rPr>
      <t>F6853</t>
    </r>
  </si>
  <si>
    <r>
      <t>扬粳</t>
    </r>
    <r>
      <rPr>
        <sz val="11"/>
        <color rgb="FF000000"/>
        <rFont val="Times New Roman"/>
        <family val="1"/>
      </rPr>
      <t>3491/</t>
    </r>
    <r>
      <rPr>
        <sz val="11"/>
        <color rgb="FF000000"/>
        <rFont val="仿宋_GB2312"/>
        <family val="3"/>
        <charset val="134"/>
      </rPr>
      <t>扬粳</t>
    </r>
    <r>
      <rPr>
        <sz val="11"/>
        <color rgb="FF000000"/>
        <rFont val="Times New Roman"/>
        <family val="1"/>
      </rPr>
      <t>7311</t>
    </r>
  </si>
  <si>
    <r>
      <t>武运粳</t>
    </r>
    <r>
      <rPr>
        <sz val="11"/>
        <color rgb="FF000000"/>
        <rFont val="Times New Roman"/>
        <family val="1"/>
      </rPr>
      <t>21/</t>
    </r>
    <r>
      <rPr>
        <sz val="11"/>
        <color rgb="FF000000"/>
        <rFont val="仿宋_GB2312"/>
        <family val="3"/>
        <charset val="134"/>
      </rPr>
      <t>一见爱（日本）</t>
    </r>
  </si>
  <si>
    <r>
      <t>盐糯</t>
    </r>
    <r>
      <rPr>
        <sz val="11"/>
        <color rgb="FF000000"/>
        <rFont val="Times New Roman"/>
        <family val="1"/>
      </rPr>
      <t>12/</t>
    </r>
    <r>
      <rPr>
        <sz val="11"/>
        <color rgb="FF000000"/>
        <rFont val="仿宋_GB2312"/>
        <family val="3"/>
        <charset val="134"/>
      </rPr>
      <t>淮糯</t>
    </r>
    <r>
      <rPr>
        <sz val="11"/>
        <color rgb="FF000000"/>
        <rFont val="Times New Roman"/>
        <family val="1"/>
      </rPr>
      <t>12</t>
    </r>
    <r>
      <rPr>
        <sz val="11"/>
        <color rgb="FF000000"/>
        <rFont val="仿宋_GB2312"/>
        <family val="3"/>
        <charset val="134"/>
      </rPr>
      <t>号</t>
    </r>
  </si>
  <si>
    <r>
      <t>嘉兴长粒粳</t>
    </r>
    <r>
      <rPr>
        <sz val="11"/>
        <color rgb="FF000000"/>
        <rFont val="Times New Roman"/>
        <family val="1"/>
      </rPr>
      <t>×</t>
    </r>
    <r>
      <rPr>
        <sz val="11"/>
        <color rgb="FF000000"/>
        <rFont val="仿宋_GB2312"/>
        <family val="3"/>
        <charset val="134"/>
      </rPr>
      <t>武运粳</t>
    </r>
    <r>
      <rPr>
        <sz val="11"/>
        <color rgb="FF000000"/>
        <rFont val="Times New Roman"/>
        <family val="1"/>
      </rPr>
      <t>10168</t>
    </r>
  </si>
  <si>
    <r>
      <t>南粳</t>
    </r>
    <r>
      <rPr>
        <sz val="11"/>
        <color theme="1"/>
        <rFont val="Times New Roman"/>
        <family val="1"/>
      </rPr>
      <t>5055 /</t>
    </r>
    <r>
      <rPr>
        <sz val="11"/>
        <color theme="1"/>
        <rFont val="仿宋_GB2312"/>
        <family val="3"/>
        <charset val="134"/>
      </rPr>
      <t>宁</t>
    </r>
    <r>
      <rPr>
        <sz val="11"/>
        <color theme="1"/>
        <rFont val="Times New Roman"/>
        <family val="1"/>
      </rPr>
      <t>7020</t>
    </r>
  </si>
  <si>
    <r>
      <t>南粳</t>
    </r>
    <r>
      <rPr>
        <sz val="11"/>
        <color rgb="FF333333"/>
        <rFont val="Times New Roman"/>
        <family val="1"/>
      </rPr>
      <t>9108 /</t>
    </r>
    <r>
      <rPr>
        <sz val="11"/>
        <color rgb="FF333333"/>
        <rFont val="仿宋_GB2312"/>
        <family val="3"/>
        <charset val="134"/>
      </rPr>
      <t>宁</t>
    </r>
    <r>
      <rPr>
        <sz val="11"/>
        <color rgb="FF333333"/>
        <rFont val="Times New Roman"/>
        <family val="1"/>
      </rPr>
      <t>5067</t>
    </r>
  </si>
  <si>
    <r>
      <t>香软玉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仿宋_GB2312"/>
        <family val="3"/>
        <charset val="134"/>
      </rPr>
      <t>武粳</t>
    </r>
    <r>
      <rPr>
        <sz val="11"/>
        <color rgb="FF000000"/>
        <rFont val="Times New Roman"/>
        <family val="1"/>
      </rPr>
      <t>7059(</t>
    </r>
    <r>
      <rPr>
        <sz val="11"/>
        <color rgb="FF000000"/>
        <rFont val="仿宋_GB2312"/>
        <family val="3"/>
        <charset val="134"/>
      </rPr>
      <t>武粳</t>
    </r>
    <r>
      <rPr>
        <sz val="11"/>
        <color rgb="FF000000"/>
        <rFont val="Times New Roman"/>
        <family val="1"/>
      </rPr>
      <t>13/</t>
    </r>
    <r>
      <rPr>
        <sz val="11"/>
        <color rgb="FF000000"/>
        <rFont val="仿宋_GB2312"/>
        <family val="3"/>
        <charset val="134"/>
      </rPr>
      <t>宁粳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仿宋_GB2312"/>
        <family val="3"/>
        <charset val="134"/>
      </rPr>
      <t>号</t>
    </r>
    <r>
      <rPr>
        <sz val="11"/>
        <color rgb="FF000000"/>
        <rFont val="Times New Roman"/>
        <family val="1"/>
      </rPr>
      <t>)</t>
    </r>
  </si>
  <si>
    <r>
      <t>武运粳</t>
    </r>
    <r>
      <rPr>
        <sz val="11"/>
        <color rgb="FF000000"/>
        <rFont val="Times New Roman"/>
        <family val="1"/>
      </rPr>
      <t>31</t>
    </r>
    <r>
      <rPr>
        <sz val="11"/>
        <color rgb="FF000000"/>
        <rFont val="仿宋_GB2312"/>
        <family val="3"/>
        <charset val="134"/>
      </rPr>
      <t>号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仿宋_GB2312"/>
        <family val="3"/>
        <charset val="134"/>
      </rPr>
      <t>常粳</t>
    </r>
    <r>
      <rPr>
        <sz val="11"/>
        <color rgb="FF000000"/>
        <rFont val="Times New Roman"/>
        <family val="1"/>
      </rPr>
      <t>10-1</t>
    </r>
    <r>
      <rPr>
        <sz val="11"/>
        <color rgb="FF000000"/>
        <rFont val="仿宋_GB2312"/>
        <family val="3"/>
        <charset val="134"/>
      </rPr>
      <t>辐照当代</t>
    </r>
  </si>
  <si>
    <r>
      <t>南粳</t>
    </r>
    <r>
      <rPr>
        <sz val="11"/>
        <color rgb="FF000000"/>
        <rFont val="Times New Roman"/>
        <family val="1"/>
      </rPr>
      <t>9108/</t>
    </r>
    <r>
      <rPr>
        <sz val="11"/>
        <color rgb="FF000000"/>
        <rFont val="仿宋_GB2312"/>
        <family val="3"/>
        <charset val="134"/>
      </rPr>
      <t>扬粳</t>
    </r>
    <r>
      <rPr>
        <sz val="11"/>
        <color rgb="FF000000"/>
        <rFont val="Times New Roman"/>
        <family val="1"/>
      </rPr>
      <t>7311</t>
    </r>
    <r>
      <rPr>
        <sz val="11"/>
        <color rgb="FF000000"/>
        <rFont val="仿宋_GB2312"/>
        <family val="3"/>
        <charset val="134"/>
      </rPr>
      <t>（</t>
    </r>
    <r>
      <rPr>
        <sz val="11"/>
        <color rgb="FF000000"/>
        <rFont val="Times New Roman"/>
        <family val="1"/>
      </rPr>
      <t>GY31-</t>
    </r>
    <r>
      <rPr>
        <i/>
        <sz val="11"/>
        <color rgb="FF000000"/>
        <rFont val="Times New Roman"/>
        <family val="1"/>
      </rPr>
      <t>Pigm</t>
    </r>
    <r>
      <rPr>
        <sz val="11"/>
        <color rgb="FF000000"/>
        <rFont val="仿宋_GB2312"/>
        <family val="3"/>
        <charset val="134"/>
      </rPr>
      <t>）</t>
    </r>
  </si>
  <si>
    <r>
      <t>镇稻</t>
    </r>
    <r>
      <rPr>
        <sz val="11"/>
        <color theme="1"/>
        <rFont val="Times New Roman"/>
        <family val="1"/>
      </rPr>
      <t>88/</t>
    </r>
    <r>
      <rPr>
        <sz val="11"/>
        <color theme="1"/>
        <rFont val="仿宋_GB2312"/>
        <family val="3"/>
        <charset val="134"/>
      </rPr>
      <t>淮</t>
    </r>
    <r>
      <rPr>
        <sz val="11"/>
        <color theme="1"/>
        <rFont val="Times New Roman"/>
        <family val="1"/>
      </rPr>
      <t>276</t>
    </r>
  </si>
  <si>
    <r>
      <t>93-63/</t>
    </r>
    <r>
      <rPr>
        <sz val="11"/>
        <color theme="1"/>
        <rFont val="仿宋_GB2312"/>
        <family val="3"/>
        <charset val="134"/>
      </rPr>
      <t>武运粳</t>
    </r>
    <r>
      <rPr>
        <sz val="11"/>
        <color theme="1"/>
        <rFont val="Times New Roman"/>
        <family val="1"/>
      </rPr>
      <t>20</t>
    </r>
    <r>
      <rPr>
        <sz val="11"/>
        <color rgb="FF000000"/>
        <rFont val="Times New Roman"/>
        <family val="1"/>
      </rPr>
      <t>//</t>
    </r>
    <r>
      <rPr>
        <sz val="11"/>
        <color rgb="FF000000"/>
        <rFont val="仿宋_GB2312"/>
        <family val="3"/>
        <charset val="134"/>
      </rPr>
      <t>武运粳</t>
    </r>
    <r>
      <rPr>
        <sz val="11"/>
        <color rgb="FF000000"/>
        <rFont val="Times New Roman"/>
        <family val="1"/>
      </rPr>
      <t>31</t>
    </r>
  </si>
  <si>
    <r>
      <t>扬辐粳</t>
    </r>
    <r>
      <rPr>
        <sz val="11"/>
        <color rgb="FF000000"/>
        <rFont val="Times New Roman"/>
        <family val="1"/>
      </rPr>
      <t>7</t>
    </r>
    <r>
      <rPr>
        <sz val="11"/>
        <color rgb="FF000000"/>
        <rFont val="仿宋_GB2312"/>
        <family val="3"/>
        <charset val="134"/>
      </rPr>
      <t>号</t>
    </r>
    <r>
      <rPr>
        <sz val="11"/>
        <color rgb="FF000000"/>
        <rFont val="Times New Roman"/>
        <family val="1"/>
      </rPr>
      <t>A×R15023</t>
    </r>
  </si>
  <si>
    <r>
      <t>镇糯</t>
    </r>
    <r>
      <rPr>
        <sz val="11"/>
        <color theme="1"/>
        <rFont val="Times New Roman"/>
        <family val="1"/>
      </rPr>
      <t>19/</t>
    </r>
    <r>
      <rPr>
        <sz val="11"/>
        <color theme="1"/>
        <rFont val="仿宋"/>
        <family val="3"/>
        <charset val="134"/>
      </rPr>
      <t>扬粳</t>
    </r>
    <r>
      <rPr>
        <sz val="11"/>
        <color theme="1"/>
        <rFont val="Times New Roman"/>
        <family val="1"/>
      </rPr>
      <t>4038//8333</t>
    </r>
  </si>
  <si>
    <r>
      <t>淮稻</t>
    </r>
    <r>
      <rPr>
        <sz val="11"/>
        <color rgb="FF000000"/>
        <rFont val="Times New Roman"/>
        <family val="1"/>
      </rPr>
      <t>5</t>
    </r>
    <r>
      <rPr>
        <sz val="11"/>
        <color rgb="FF000000"/>
        <rFont val="仿宋_GB2312"/>
        <family val="3"/>
        <charset val="134"/>
      </rPr>
      <t>号系统选育</t>
    </r>
  </si>
  <si>
    <r>
      <t>扬粳</t>
    </r>
    <r>
      <rPr>
        <sz val="11"/>
        <color rgb="FF000000"/>
        <rFont val="Times New Roman"/>
        <family val="1"/>
      </rPr>
      <t>701/</t>
    </r>
    <r>
      <rPr>
        <sz val="11"/>
        <color rgb="FF000000"/>
        <rFont val="仿宋_GB2312"/>
        <family val="3"/>
        <charset val="134"/>
      </rPr>
      <t>镇糯</t>
    </r>
    <r>
      <rPr>
        <sz val="11"/>
        <color rgb="FF000000"/>
        <rFont val="Times New Roman"/>
        <family val="1"/>
      </rPr>
      <t>19</t>
    </r>
    <r>
      <rPr>
        <sz val="11"/>
        <color rgb="FF000000"/>
        <rFont val="仿宋_GB2312"/>
        <family val="3"/>
        <charset val="134"/>
      </rPr>
      <t>号</t>
    </r>
  </si>
  <si>
    <r>
      <t>盐稻</t>
    </r>
    <r>
      <rPr>
        <sz val="11"/>
        <color rgb="FF000000"/>
        <rFont val="Times New Roman"/>
        <family val="1"/>
      </rPr>
      <t>8</t>
    </r>
    <r>
      <rPr>
        <sz val="11"/>
        <color rgb="FF000000"/>
        <rFont val="仿宋_GB2312"/>
        <family val="3"/>
        <charset val="134"/>
      </rPr>
      <t>号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仿宋_GB2312"/>
        <family val="3"/>
        <charset val="134"/>
      </rPr>
      <t>盐稻</t>
    </r>
    <r>
      <rPr>
        <sz val="11"/>
        <color rgb="FF000000"/>
        <rFont val="Times New Roman"/>
        <family val="1"/>
      </rPr>
      <t>10</t>
    </r>
    <r>
      <rPr>
        <sz val="11"/>
        <color rgb="FF000000"/>
        <rFont val="仿宋_GB2312"/>
        <family val="3"/>
        <charset val="134"/>
      </rPr>
      <t>号</t>
    </r>
  </si>
  <si>
    <r>
      <t>镇糯</t>
    </r>
    <r>
      <rPr>
        <sz val="11"/>
        <color rgb="FF000000"/>
        <rFont val="Times New Roman"/>
        <family val="1"/>
      </rPr>
      <t>19//</t>
    </r>
    <r>
      <rPr>
        <sz val="11"/>
        <color rgb="FF000000"/>
        <rFont val="仿宋_GB2312"/>
        <family val="3"/>
        <charset val="134"/>
      </rPr>
      <t>武运粳</t>
    </r>
    <r>
      <rPr>
        <sz val="11"/>
        <color rgb="FF000000"/>
        <rFont val="Times New Roman"/>
        <family val="1"/>
      </rPr>
      <t>31</t>
    </r>
    <r>
      <rPr>
        <sz val="11"/>
        <color rgb="FF000000"/>
        <rFont val="仿宋_GB2312"/>
        <family val="3"/>
        <charset val="134"/>
      </rPr>
      <t>号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仿宋_GB2312"/>
        <family val="3"/>
        <charset val="134"/>
      </rPr>
      <t>常软</t>
    </r>
  </si>
  <si>
    <r>
      <t>血糯</t>
    </r>
    <r>
      <rPr>
        <sz val="11"/>
        <color rgb="FF000000"/>
        <rFont val="Times New Roman"/>
        <family val="1"/>
      </rPr>
      <t>335/ 605</t>
    </r>
    <r>
      <rPr>
        <sz val="11"/>
        <color rgb="FF000000"/>
        <rFont val="仿宋_GB2312"/>
        <family val="3"/>
        <charset val="134"/>
      </rPr>
      <t>（中华药稻</t>
    </r>
    <r>
      <rPr>
        <sz val="11"/>
        <color rgb="FF000000"/>
        <rFont val="Times New Roman"/>
        <family val="1"/>
      </rPr>
      <t>/0206</t>
    </r>
    <r>
      <rPr>
        <sz val="11"/>
        <color rgb="FF000000"/>
        <rFont val="仿宋_GB2312"/>
        <family val="3"/>
        <charset val="134"/>
      </rPr>
      <t>）</t>
    </r>
  </si>
  <si>
    <r>
      <t>镇糯</t>
    </r>
    <r>
      <rPr>
        <sz val="11"/>
        <color rgb="FF000000"/>
        <rFont val="Times New Roman"/>
        <family val="1"/>
      </rPr>
      <t>241/</t>
    </r>
    <r>
      <rPr>
        <sz val="11"/>
        <color rgb="FF000000"/>
        <rFont val="仿宋_GB2312"/>
        <family val="3"/>
        <charset val="134"/>
      </rPr>
      <t>镇糯</t>
    </r>
    <r>
      <rPr>
        <sz val="11"/>
        <color rgb="FF000000"/>
        <rFont val="Times New Roman"/>
        <family val="1"/>
      </rPr>
      <t>19</t>
    </r>
    <r>
      <rPr>
        <sz val="11"/>
        <color rgb="FF000000"/>
        <rFont val="仿宋_GB2312"/>
        <family val="3"/>
        <charset val="134"/>
      </rPr>
      <t>号</t>
    </r>
  </si>
  <si>
    <r>
      <t>常糯</t>
    </r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family val="3"/>
        <charset val="134"/>
      </rPr>
      <t>号通过钴</t>
    </r>
    <r>
      <rPr>
        <sz val="11"/>
        <color theme="1"/>
        <rFont val="Times New Roman"/>
        <family val="1"/>
      </rPr>
      <t xml:space="preserve">60γ </t>
    </r>
    <r>
      <rPr>
        <sz val="11"/>
        <color theme="1"/>
        <rFont val="仿宋"/>
        <family val="3"/>
        <charset val="134"/>
      </rPr>
      <t>射线辐射诱变</t>
    </r>
  </si>
</sst>
</file>

<file path=xl/styles.xml><?xml version="1.0" encoding="utf-8"?>
<styleSheet xmlns="http://schemas.openxmlformats.org/spreadsheetml/2006/main">
  <numFmts count="15">
    <numFmt numFmtId="176" formatCode="0.0_ "/>
    <numFmt numFmtId="177" formatCode="0.00_ "/>
    <numFmt numFmtId="178" formatCode="0_ "/>
    <numFmt numFmtId="179" formatCode="0.0_);[Red]\(0.0\)"/>
    <numFmt numFmtId="180" formatCode="0.00_);\(0.00\)"/>
    <numFmt numFmtId="181" formatCode="0_);[Red]\(0\)"/>
    <numFmt numFmtId="182" formatCode="0.00_);[Red]\(0.00\)"/>
    <numFmt numFmtId="183" formatCode="0.0_);\(0.0\)"/>
    <numFmt numFmtId="184" formatCode="0_);\(0\)"/>
    <numFmt numFmtId="185" formatCode="0.0"/>
    <numFmt numFmtId="186" formatCode="0.0;[Red]0.0"/>
    <numFmt numFmtId="187" formatCode="0.000_ "/>
    <numFmt numFmtId="188" formatCode="0.00_ ;[Red]\-0.00\ "/>
    <numFmt numFmtId="189" formatCode="0.00;_"/>
    <numFmt numFmtId="190" formatCode="0.0;_"/>
  </numFmts>
  <fonts count="7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20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黑体"/>
      <family val="3"/>
      <charset val="134"/>
    </font>
    <font>
      <sz val="12"/>
      <color indexed="8"/>
      <name val="Times New Roman"/>
      <family val="1"/>
    </font>
    <font>
      <b/>
      <sz val="20"/>
      <name val="黑体"/>
      <family val="3"/>
      <charset val="134"/>
    </font>
    <font>
      <sz val="28"/>
      <name val="黑体"/>
      <family val="3"/>
      <charset val="134"/>
    </font>
    <font>
      <sz val="12"/>
      <name val="华文宋体"/>
      <family val="3"/>
      <charset val="134"/>
    </font>
    <font>
      <b/>
      <sz val="12"/>
      <name val="华文宋体"/>
      <family val="3"/>
      <charset val="134"/>
    </font>
    <font>
      <sz val="12"/>
      <color rgb="FF000000"/>
      <name val="Times New Roman"/>
      <family val="1"/>
    </font>
    <font>
      <sz val="12"/>
      <color indexed="8"/>
      <name val="宋体"/>
      <family val="3"/>
      <charset val="134"/>
    </font>
    <font>
      <b/>
      <sz val="12"/>
      <color rgb="FF000000"/>
      <name val="Times New Roman"/>
      <family val="1"/>
    </font>
    <font>
      <b/>
      <sz val="12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黑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11"/>
      <name val="仿宋_GB2312"/>
      <family val="3"/>
      <charset val="134"/>
    </font>
    <font>
      <b/>
      <sz val="14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000000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indexed="8"/>
      <name val="华文宋体"/>
      <family val="1"/>
    </font>
    <font>
      <sz val="10"/>
      <color theme="1"/>
      <name val="华文宋体"/>
      <family val="1"/>
    </font>
    <font>
      <sz val="10"/>
      <color rgb="FF000000"/>
      <name val="等线"/>
      <charset val="134"/>
    </font>
    <font>
      <b/>
      <sz val="10"/>
      <color rgb="FF000000"/>
      <name val="等线"/>
      <charset val="134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"/>
      <name val="等线"/>
      <charset val="134"/>
    </font>
    <font>
      <b/>
      <sz val="10"/>
      <color theme="1"/>
      <name val="等线"/>
      <charset val="134"/>
    </font>
    <font>
      <b/>
      <sz val="11"/>
      <color theme="1"/>
      <name val="Times New Roman"/>
      <family val="1"/>
    </font>
    <font>
      <sz val="10"/>
      <color theme="1"/>
      <name val="宋体"/>
      <family val="1"/>
      <charset val="134"/>
    </font>
    <font>
      <sz val="11"/>
      <color theme="1"/>
      <name val="Times New Roman"/>
      <family val="1"/>
    </font>
    <font>
      <sz val="11"/>
      <color theme="1"/>
      <name val="等线"/>
      <family val="2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rgb="FF333333"/>
      <name val="仿宋_GB2312"/>
      <family val="3"/>
      <charset val="134"/>
    </font>
    <font>
      <sz val="11"/>
      <color rgb="FF333333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</cellStyleXfs>
  <cellXfs count="818">
    <xf numFmtId="0" fontId="0" fillId="0" borderId="0" xfId="0"/>
    <xf numFmtId="0" fontId="16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18" fillId="0" borderId="1" xfId="0" applyNumberFormat="1" applyFont="1" applyFill="1" applyBorder="1" applyAlignment="1">
      <alignment horizontal="center" vertical="center" shrinkToFit="1"/>
    </xf>
    <xf numFmtId="176" fontId="18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176" fontId="18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NumberFormat="1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176" fontId="19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177" fontId="18" fillId="0" borderId="1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 shrinkToFit="1"/>
    </xf>
    <xf numFmtId="180" fontId="19" fillId="0" borderId="1" xfId="0" applyNumberFormat="1" applyFont="1" applyFill="1" applyBorder="1" applyAlignment="1">
      <alignment horizontal="center" vertical="center" shrinkToFit="1"/>
    </xf>
    <xf numFmtId="0" fontId="20" fillId="0" borderId="1" xfId="0" applyNumberFormat="1" applyFont="1" applyFill="1" applyBorder="1" applyAlignment="1">
      <alignment horizontal="center" vertical="center" shrinkToFit="1"/>
    </xf>
    <xf numFmtId="0" fontId="19" fillId="0" borderId="1" xfId="0" applyNumberFormat="1" applyFont="1" applyFill="1" applyBorder="1" applyAlignment="1">
      <alignment horizontal="center" vertical="center" shrinkToFit="1"/>
    </xf>
    <xf numFmtId="176" fontId="19" fillId="0" borderId="1" xfId="2" applyNumberFormat="1" applyFont="1" applyFill="1" applyBorder="1" applyAlignment="1">
      <alignment horizontal="center" vertical="center" shrinkToFit="1"/>
    </xf>
    <xf numFmtId="49" fontId="19" fillId="0" borderId="1" xfId="2" applyNumberFormat="1" applyFont="1" applyFill="1" applyBorder="1" applyAlignment="1">
      <alignment horizontal="center" vertical="center" shrinkToFit="1"/>
    </xf>
    <xf numFmtId="177" fontId="19" fillId="0" borderId="1" xfId="2" applyNumberFormat="1" applyFont="1" applyFill="1" applyBorder="1" applyAlignment="1">
      <alignment horizontal="center" vertical="center" shrinkToFit="1"/>
    </xf>
    <xf numFmtId="0" fontId="37" fillId="0" borderId="0" xfId="0" applyFont="1"/>
    <xf numFmtId="0" fontId="39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/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45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0" fontId="46" fillId="0" borderId="1" xfId="0" applyFont="1" applyBorder="1"/>
    <xf numFmtId="0" fontId="47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left" vertical="center"/>
    </xf>
    <xf numFmtId="0" fontId="47" fillId="2" borderId="1" xfId="0" applyNumberFormat="1" applyFont="1" applyFill="1" applyBorder="1" applyAlignment="1">
      <alignment horizontal="left" vertical="center" wrapText="1" shrinkToFit="1"/>
    </xf>
    <xf numFmtId="0" fontId="48" fillId="0" borderId="1" xfId="0" applyFont="1" applyBorder="1" applyAlignment="1">
      <alignment wrapText="1"/>
    </xf>
    <xf numFmtId="0" fontId="47" fillId="0" borderId="0" xfId="0" applyFont="1"/>
    <xf numFmtId="0" fontId="47" fillId="0" borderId="1" xfId="0" applyNumberFormat="1" applyFont="1" applyFill="1" applyBorder="1" applyAlignment="1">
      <alignment horizontal="left" vertical="center" shrinkToFit="1"/>
    </xf>
    <xf numFmtId="0" fontId="47" fillId="0" borderId="1" xfId="0" applyNumberFormat="1" applyFont="1" applyFill="1" applyBorder="1" applyAlignment="1">
      <alignment horizontal="left" vertical="center" wrapText="1" shrinkToFit="1"/>
    </xf>
    <xf numFmtId="0" fontId="47" fillId="0" borderId="1" xfId="0" applyFont="1" applyBorder="1" applyAlignment="1">
      <alignment wrapText="1"/>
    </xf>
    <xf numFmtId="0" fontId="47" fillId="0" borderId="1" xfId="5" applyFont="1" applyFill="1" applyBorder="1" applyAlignment="1">
      <alignment horizontal="left" vertical="center" shrinkToFit="1"/>
    </xf>
    <xf numFmtId="0" fontId="47" fillId="2" borderId="1" xfId="5" applyFont="1" applyFill="1" applyBorder="1" applyAlignment="1">
      <alignment horizontal="left" vertical="center" wrapText="1" shrinkToFit="1"/>
    </xf>
    <xf numFmtId="0" fontId="47" fillId="0" borderId="1" xfId="5" applyFont="1" applyFill="1" applyBorder="1" applyAlignment="1">
      <alignment horizontal="left" vertical="center" wrapText="1" shrinkToFit="1"/>
    </xf>
    <xf numFmtId="0" fontId="47" fillId="0" borderId="1" xfId="5" applyFont="1" applyFill="1" applyBorder="1" applyAlignment="1">
      <alignment horizontal="left" vertical="center"/>
    </xf>
    <xf numFmtId="0" fontId="47" fillId="0" borderId="1" xfId="5" applyFont="1" applyBorder="1" applyAlignment="1">
      <alignment horizontal="left" vertical="center" wrapText="1" shrinkToFit="1"/>
    </xf>
    <xf numFmtId="0" fontId="47" fillId="0" borderId="1" xfId="0" applyNumberFormat="1" applyFont="1" applyFill="1" applyBorder="1" applyAlignment="1">
      <alignment horizontal="left" vertical="center"/>
    </xf>
    <xf numFmtId="0" fontId="47" fillId="0" borderId="1" xfId="0" applyNumberFormat="1" applyFont="1" applyFill="1" applyBorder="1" applyAlignment="1">
      <alignment horizontal="left" vertical="center" wrapText="1"/>
    </xf>
    <xf numFmtId="0" fontId="47" fillId="0" borderId="4" xfId="0" applyFont="1" applyBorder="1" applyAlignment="1">
      <alignment horizontal="center" vertical="center"/>
    </xf>
    <xf numFmtId="0" fontId="47" fillId="0" borderId="4" xfId="0" applyFont="1" applyFill="1" applyBorder="1" applyAlignment="1">
      <alignment horizontal="left" vertical="center" wrapText="1"/>
    </xf>
    <xf numFmtId="0" fontId="47" fillId="0" borderId="4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7" fillId="0" borderId="1" xfId="0" applyFont="1" applyBorder="1" applyAlignment="1">
      <alignment horizontal="left" wrapText="1"/>
    </xf>
    <xf numFmtId="0" fontId="47" fillId="0" borderId="1" xfId="0" applyFont="1" applyBorder="1" applyAlignment="1">
      <alignment horizontal="center" wrapText="1"/>
    </xf>
    <xf numFmtId="0" fontId="47" fillId="0" borderId="1" xfId="0" applyFont="1" applyBorder="1" applyAlignment="1">
      <alignment horizontal="left" vertical="center"/>
    </xf>
    <xf numFmtId="0" fontId="47" fillId="2" borderId="1" xfId="0" applyFont="1" applyFill="1" applyBorder="1" applyAlignment="1">
      <alignment horizontal="left" vertical="center" wrapText="1" shrinkToFit="1"/>
    </xf>
    <xf numFmtId="0" fontId="47" fillId="0" borderId="0" xfId="0" applyFont="1" applyAlignment="1">
      <alignment wrapText="1"/>
    </xf>
    <xf numFmtId="0" fontId="47" fillId="0" borderId="1" xfId="0" applyFont="1" applyFill="1" applyBorder="1" applyAlignment="1">
      <alignment horizontal="left" vertical="center" wrapText="1" shrinkToFit="1"/>
    </xf>
    <xf numFmtId="0" fontId="47" fillId="0" borderId="1" xfId="0" applyFont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shrinkToFit="1"/>
    </xf>
    <xf numFmtId="177" fontId="16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49" fontId="16" fillId="0" borderId="1" xfId="0" applyNumberFormat="1" applyFont="1" applyFill="1" applyBorder="1" applyAlignment="1">
      <alignment horizontal="center" vertical="center" shrinkToFit="1"/>
    </xf>
    <xf numFmtId="178" fontId="16" fillId="0" borderId="1" xfId="0" applyNumberFormat="1" applyFont="1" applyFill="1" applyBorder="1" applyAlignment="1">
      <alignment horizontal="center" vertical="center" shrinkToFit="1"/>
    </xf>
    <xf numFmtId="10" fontId="16" fillId="0" borderId="1" xfId="0" applyNumberFormat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176" fontId="18" fillId="0" borderId="1" xfId="2" applyNumberFormat="1" applyFont="1" applyFill="1" applyBorder="1" applyAlignment="1">
      <alignment horizontal="center" vertical="center" shrinkToFit="1"/>
    </xf>
    <xf numFmtId="177" fontId="18" fillId="0" borderId="1" xfId="2" applyNumberFormat="1" applyFont="1" applyFill="1" applyBorder="1" applyAlignment="1">
      <alignment horizontal="center" vertical="center" shrinkToFit="1"/>
    </xf>
    <xf numFmtId="49" fontId="18" fillId="0" borderId="1" xfId="2" applyNumberFormat="1" applyFont="1" applyFill="1" applyBorder="1" applyAlignment="1">
      <alignment horizontal="center" vertical="center" shrinkToFit="1"/>
    </xf>
    <xf numFmtId="0" fontId="18" fillId="0" borderId="1" xfId="2" applyFont="1" applyFill="1" applyBorder="1" applyAlignment="1">
      <alignment horizontal="center" vertical="center" shrinkToFit="1"/>
    </xf>
    <xf numFmtId="178" fontId="18" fillId="0" borderId="1" xfId="0" applyNumberFormat="1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horizontal="center" vertical="center" shrinkToFit="1"/>
    </xf>
    <xf numFmtId="0" fontId="18" fillId="0" borderId="1" xfId="11" applyFont="1" applyFill="1" applyBorder="1" applyAlignment="1">
      <alignment horizontal="center" vertical="center" shrinkToFit="1"/>
    </xf>
    <xf numFmtId="10" fontId="18" fillId="0" borderId="1" xfId="0" applyNumberFormat="1" applyFont="1" applyFill="1" applyBorder="1" applyAlignment="1">
      <alignment horizontal="center" vertical="center" shrinkToFit="1"/>
    </xf>
    <xf numFmtId="176" fontId="18" fillId="0" borderId="1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179" fontId="18" fillId="0" borderId="1" xfId="5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shrinkToFit="1"/>
    </xf>
    <xf numFmtId="179" fontId="19" fillId="0" borderId="1" xfId="5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horizontal="center" vertical="center" shrinkToFit="1"/>
    </xf>
    <xf numFmtId="0" fontId="19" fillId="0" borderId="1" xfId="11" applyFont="1" applyFill="1" applyBorder="1" applyAlignment="1">
      <alignment horizontal="center" vertical="center" shrinkToFit="1"/>
    </xf>
    <xf numFmtId="10" fontId="19" fillId="0" borderId="1" xfId="0" applyNumberFormat="1" applyFont="1" applyFill="1" applyBorder="1" applyAlignment="1">
      <alignment horizontal="center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178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9" fontId="18" fillId="0" borderId="1" xfId="0" applyNumberFormat="1" applyFont="1" applyFill="1" applyBorder="1" applyAlignment="1">
      <alignment horizontal="center" vertical="center"/>
    </xf>
    <xf numFmtId="176" fontId="18" fillId="0" borderId="1" xfId="3" applyNumberFormat="1" applyFont="1" applyFill="1" applyBorder="1" applyAlignment="1">
      <alignment horizontal="center" vertical="center" shrinkToFit="1"/>
    </xf>
    <xf numFmtId="177" fontId="18" fillId="0" borderId="1" xfId="3" applyNumberFormat="1" applyFont="1" applyFill="1" applyBorder="1" applyAlignment="1">
      <alignment horizontal="center" vertical="center" shrinkToFit="1"/>
    </xf>
    <xf numFmtId="49" fontId="18" fillId="0" borderId="1" xfId="3" applyNumberFormat="1" applyFont="1" applyFill="1" applyBorder="1" applyAlignment="1">
      <alignment horizontal="center" vertical="center" shrinkToFit="1"/>
    </xf>
    <xf numFmtId="0" fontId="18" fillId="0" borderId="1" xfId="3" applyNumberFormat="1" applyFont="1" applyFill="1" applyBorder="1" applyAlignment="1">
      <alignment horizontal="center" vertical="center" shrinkToFit="1"/>
    </xf>
    <xf numFmtId="0" fontId="18" fillId="0" borderId="1" xfId="7" applyNumberFormat="1" applyFont="1" applyFill="1" applyBorder="1" applyAlignment="1">
      <alignment horizontal="center" vertical="center" shrinkToFit="1"/>
    </xf>
    <xf numFmtId="0" fontId="18" fillId="0" borderId="1" xfId="12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Alignment="1">
      <alignment horizontal="center" vertical="center"/>
    </xf>
    <xf numFmtId="49" fontId="19" fillId="0" borderId="1" xfId="3" applyNumberFormat="1" applyFont="1" applyFill="1" applyBorder="1" applyAlignment="1">
      <alignment horizontal="center" vertical="center" shrinkToFit="1"/>
    </xf>
    <xf numFmtId="0" fontId="19" fillId="0" borderId="1" xfId="3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  <xf numFmtId="0" fontId="19" fillId="0" borderId="1" xfId="7" applyNumberFormat="1" applyFont="1" applyFill="1" applyBorder="1" applyAlignment="1">
      <alignment horizontal="center" vertical="center" shrinkToFit="1"/>
    </xf>
    <xf numFmtId="0" fontId="19" fillId="0" borderId="1" xfId="12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7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/>
    </xf>
    <xf numFmtId="176" fontId="18" fillId="0" borderId="1" xfId="3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/>
    </xf>
    <xf numFmtId="177" fontId="19" fillId="0" borderId="1" xfId="5" applyNumberFormat="1" applyFont="1" applyFill="1" applyBorder="1" applyAlignment="1">
      <alignment horizontal="center" vertical="center"/>
    </xf>
    <xf numFmtId="176" fontId="18" fillId="0" borderId="1" xfId="5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176" fontId="19" fillId="0" borderId="1" xfId="5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12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176" fontId="15" fillId="0" borderId="0" xfId="0" applyNumberFormat="1" applyFont="1" applyFill="1" applyAlignment="1">
      <alignment horizontal="center" vertical="center"/>
    </xf>
    <xf numFmtId="177" fontId="15" fillId="0" borderId="0" xfId="0" applyNumberFormat="1" applyFont="1" applyFill="1" applyAlignment="1">
      <alignment horizontal="center" vertical="center"/>
    </xf>
    <xf numFmtId="178" fontId="15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 wrapText="1"/>
    </xf>
    <xf numFmtId="1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178" fontId="28" fillId="0" borderId="1" xfId="0" applyNumberFormat="1" applyFont="1" applyFill="1" applyBorder="1" applyAlignment="1">
      <alignment horizontal="center" vertical="center"/>
    </xf>
    <xf numFmtId="178" fontId="18" fillId="0" borderId="1" xfId="0" applyNumberFormat="1" applyFont="1" applyFill="1" applyBorder="1" applyAlignment="1">
      <alignment horizontal="center" vertical="center" shrinkToFit="1"/>
    </xf>
    <xf numFmtId="178" fontId="29" fillId="0" borderId="1" xfId="0" applyNumberFormat="1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 shrinkToFit="1"/>
    </xf>
    <xf numFmtId="177" fontId="18" fillId="0" borderId="1" xfId="8" applyNumberFormat="1" applyFont="1" applyFill="1" applyBorder="1" applyAlignment="1">
      <alignment horizontal="center" vertical="center" shrinkToFit="1"/>
    </xf>
    <xf numFmtId="177" fontId="19" fillId="0" borderId="1" xfId="8" applyNumberFormat="1" applyFont="1" applyFill="1" applyBorder="1" applyAlignment="1">
      <alignment horizontal="center" vertical="center" shrinkToFit="1"/>
    </xf>
    <xf numFmtId="176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 shrinkToFit="1"/>
    </xf>
    <xf numFmtId="49" fontId="25" fillId="0" borderId="1" xfId="0" applyNumberFormat="1" applyFont="1" applyFill="1" applyBorder="1" applyAlignment="1">
      <alignment horizontal="center" vertical="center" wrapText="1"/>
    </xf>
    <xf numFmtId="179" fontId="18" fillId="0" borderId="1" xfId="0" applyNumberFormat="1" applyFont="1" applyFill="1" applyBorder="1" applyAlignment="1">
      <alignment horizontal="center" vertical="center" wrapText="1"/>
    </xf>
    <xf numFmtId="49" fontId="18" fillId="0" borderId="1" xfId="3" applyNumberFormat="1" applyFont="1" applyFill="1" applyBorder="1" applyAlignment="1">
      <alignment horizontal="center" vertical="center" wrapText="1" shrinkToFit="1"/>
    </xf>
    <xf numFmtId="0" fontId="18" fillId="0" borderId="1" xfId="3" applyNumberFormat="1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21" fillId="0" borderId="1" xfId="7" applyNumberFormat="1" applyFont="1" applyFill="1" applyBorder="1" applyAlignment="1">
      <alignment horizontal="center" vertical="center" wrapText="1" shrinkToFit="1"/>
    </xf>
    <xf numFmtId="0" fontId="18" fillId="0" borderId="1" xfId="12" applyNumberFormat="1" applyFont="1" applyFill="1" applyBorder="1" applyAlignment="1">
      <alignment horizontal="center" vertical="center" wrapText="1" shrinkToFit="1"/>
    </xf>
    <xf numFmtId="177" fontId="19" fillId="0" borderId="1" xfId="0" applyNumberFormat="1" applyFont="1" applyFill="1" applyBorder="1" applyAlignment="1">
      <alignment horizontal="center" vertical="center" wrapText="1" shrinkToFit="1"/>
    </xf>
    <xf numFmtId="49" fontId="19" fillId="0" borderId="1" xfId="0" applyNumberFormat="1" applyFont="1" applyFill="1" applyBorder="1" applyAlignment="1">
      <alignment horizontal="center" vertical="center" wrapText="1"/>
    </xf>
    <xf numFmtId="179" fontId="19" fillId="0" borderId="1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2" fillId="0" borderId="1" xfId="7" applyNumberFormat="1" applyFont="1" applyFill="1" applyBorder="1" applyAlignment="1">
      <alignment horizontal="center" vertical="center" wrapText="1" shrinkToFit="1"/>
    </xf>
    <xf numFmtId="0" fontId="19" fillId="0" borderId="1" xfId="12" applyNumberFormat="1" applyFont="1" applyFill="1" applyBorder="1" applyAlignment="1">
      <alignment horizontal="center" vertical="center" wrapText="1" shrinkToFit="1"/>
    </xf>
    <xf numFmtId="0" fontId="21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8" fillId="0" borderId="6" xfId="0" applyNumberFormat="1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" xfId="2" applyNumberFormat="1" applyFont="1" applyFill="1" applyBorder="1" applyAlignment="1" applyProtection="1">
      <alignment horizontal="center" vertical="center" shrinkToFit="1"/>
    </xf>
    <xf numFmtId="177" fontId="19" fillId="0" borderId="1" xfId="3" applyNumberFormat="1" applyFont="1" applyFill="1" applyBorder="1" applyAlignment="1">
      <alignment horizontal="center" vertical="center" shrinkToFit="1"/>
    </xf>
    <xf numFmtId="0" fontId="19" fillId="0" borderId="1" xfId="2" applyNumberFormat="1" applyFont="1" applyFill="1" applyBorder="1" applyAlignment="1" applyProtection="1">
      <alignment horizontal="center" vertical="center" shrinkToFit="1"/>
    </xf>
    <xf numFmtId="0" fontId="22" fillId="0" borderId="1" xfId="7" applyNumberFormat="1" applyFont="1" applyFill="1" applyBorder="1" applyAlignment="1">
      <alignment horizontal="center" vertical="center" shrinkToFit="1"/>
    </xf>
    <xf numFmtId="10" fontId="18" fillId="0" borderId="1" xfId="2" applyNumberFormat="1" applyFont="1" applyFill="1" applyBorder="1" applyAlignment="1">
      <alignment horizontal="center" vertical="center" shrinkToFit="1"/>
    </xf>
    <xf numFmtId="10" fontId="19" fillId="0" borderId="1" xfId="2" applyNumberFormat="1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/>
    </xf>
    <xf numFmtId="0" fontId="30" fillId="0" borderId="1" xfId="11" applyFont="1" applyFill="1" applyBorder="1" applyAlignment="1">
      <alignment horizontal="center" vertical="center" shrinkToFit="1"/>
    </xf>
    <xf numFmtId="49" fontId="21" fillId="0" borderId="1" xfId="0" applyNumberFormat="1" applyFont="1" applyFill="1" applyBorder="1" applyAlignment="1">
      <alignment horizontal="center" vertical="center"/>
    </xf>
    <xf numFmtId="0" fontId="25" fillId="0" borderId="1" xfId="8" applyFont="1" applyFill="1" applyBorder="1" applyAlignment="1">
      <alignment horizontal="center" vertical="center" shrinkToFit="1"/>
    </xf>
    <xf numFmtId="0" fontId="25" fillId="0" borderId="1" xfId="11" applyFont="1" applyFill="1" applyBorder="1" applyAlignment="1">
      <alignment horizontal="center" vertical="center" shrinkToFit="1"/>
    </xf>
    <xf numFmtId="176" fontId="25" fillId="0" borderId="1" xfId="0" applyNumberFormat="1" applyFont="1" applyFill="1" applyBorder="1" applyAlignment="1">
      <alignment horizontal="center" vertical="center" shrinkToFit="1"/>
    </xf>
    <xf numFmtId="176" fontId="17" fillId="0" borderId="1" xfId="0" applyNumberFormat="1" applyFont="1" applyFill="1" applyBorder="1" applyAlignment="1">
      <alignment horizontal="center" vertical="center"/>
    </xf>
    <xf numFmtId="179" fontId="19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0" fontId="12" fillId="0" borderId="1" xfId="11" applyFont="1" applyFill="1" applyBorder="1" applyAlignment="1">
      <alignment horizontal="center" vertical="center" shrinkToFit="1"/>
    </xf>
    <xf numFmtId="0" fontId="12" fillId="0" borderId="1" xfId="8" applyFont="1" applyFill="1" applyBorder="1" applyAlignment="1">
      <alignment horizontal="center" vertical="center" shrinkToFit="1"/>
    </xf>
    <xf numFmtId="179" fontId="18" fillId="0" borderId="1" xfId="3" applyNumberFormat="1" applyFont="1" applyFill="1" applyBorder="1" applyAlignment="1">
      <alignment horizontal="center" vertical="center"/>
    </xf>
    <xf numFmtId="177" fontId="17" fillId="0" borderId="1" xfId="3" applyNumberFormat="1" applyFont="1" applyFill="1" applyBorder="1" applyAlignment="1">
      <alignment horizontal="center" vertical="center"/>
    </xf>
    <xf numFmtId="49" fontId="18" fillId="0" borderId="1" xfId="3" applyNumberFormat="1" applyFont="1" applyFill="1" applyBorder="1" applyAlignment="1">
      <alignment vertical="center" shrinkToFit="1"/>
    </xf>
    <xf numFmtId="0" fontId="18" fillId="0" borderId="1" xfId="3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7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center" wrapText="1"/>
    </xf>
    <xf numFmtId="0" fontId="18" fillId="0" borderId="1" xfId="12" applyFont="1" applyFill="1" applyBorder="1" applyAlignment="1">
      <alignment horizontal="center" vertical="center" shrinkToFit="1"/>
    </xf>
    <xf numFmtId="0" fontId="19" fillId="0" borderId="1" xfId="7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10" fontId="16" fillId="0" borderId="1" xfId="0" applyNumberFormat="1" applyFont="1" applyFill="1" applyBorder="1" applyAlignment="1">
      <alignment horizontal="center" vertical="center"/>
    </xf>
    <xf numFmtId="180" fontId="18" fillId="0" borderId="1" xfId="2" applyNumberFormat="1" applyFont="1" applyFill="1" applyBorder="1" applyAlignment="1">
      <alignment horizontal="center" vertical="center" shrinkToFit="1"/>
    </xf>
    <xf numFmtId="183" fontId="18" fillId="0" borderId="1" xfId="0" applyNumberFormat="1" applyFont="1" applyFill="1" applyBorder="1" applyAlignment="1">
      <alignment horizontal="center" vertical="center"/>
    </xf>
    <xf numFmtId="184" fontId="18" fillId="0" borderId="1" xfId="8" applyNumberFormat="1" applyFont="1" applyFill="1" applyBorder="1" applyAlignment="1">
      <alignment horizontal="center" vertical="center" shrinkToFit="1"/>
    </xf>
    <xf numFmtId="183" fontId="18" fillId="0" borderId="1" xfId="8" applyNumberFormat="1" applyFont="1" applyFill="1" applyBorder="1" applyAlignment="1">
      <alignment horizontal="center" vertical="center" shrinkToFit="1"/>
    </xf>
    <xf numFmtId="184" fontId="18" fillId="0" borderId="1" xfId="0" applyNumberFormat="1" applyFont="1" applyFill="1" applyBorder="1" applyAlignment="1">
      <alignment horizontal="center" vertical="center"/>
    </xf>
    <xf numFmtId="183" fontId="18" fillId="0" borderId="1" xfId="5" applyNumberFormat="1" applyFont="1" applyFill="1" applyBorder="1" applyAlignment="1">
      <alignment horizontal="center" vertical="center"/>
    </xf>
    <xf numFmtId="180" fontId="19" fillId="0" borderId="1" xfId="2" applyNumberFormat="1" applyFont="1" applyFill="1" applyBorder="1" applyAlignment="1">
      <alignment horizontal="center" vertical="center" shrinkToFit="1"/>
    </xf>
    <xf numFmtId="183" fontId="19" fillId="0" borderId="1" xfId="5" applyNumberFormat="1" applyFont="1" applyFill="1" applyBorder="1" applyAlignment="1">
      <alignment horizontal="center" vertical="center"/>
    </xf>
    <xf numFmtId="183" fontId="19" fillId="0" borderId="1" xfId="0" applyNumberFormat="1" applyFont="1" applyFill="1" applyBorder="1" applyAlignment="1">
      <alignment horizontal="center" vertical="center"/>
    </xf>
    <xf numFmtId="184" fontId="19" fillId="0" borderId="1" xfId="8" applyNumberFormat="1" applyFont="1" applyFill="1" applyBorder="1" applyAlignment="1">
      <alignment horizontal="center" vertical="center" shrinkToFit="1"/>
    </xf>
    <xf numFmtId="183" fontId="19" fillId="0" borderId="1" xfId="8" applyNumberFormat="1" applyFont="1" applyFill="1" applyBorder="1" applyAlignment="1">
      <alignment horizontal="center" vertical="center" shrinkToFit="1"/>
    </xf>
    <xf numFmtId="184" fontId="19" fillId="0" borderId="1" xfId="0" applyNumberFormat="1" applyFont="1" applyFill="1" applyBorder="1" applyAlignment="1">
      <alignment horizontal="center" vertical="center" shrinkToFit="1"/>
    </xf>
    <xf numFmtId="184" fontId="18" fillId="0" borderId="1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179" fontId="18" fillId="0" borderId="1" xfId="2" applyNumberFormat="1" applyFont="1" applyFill="1" applyBorder="1" applyAlignment="1">
      <alignment horizontal="center" vertical="center" shrinkToFit="1"/>
    </xf>
    <xf numFmtId="182" fontId="18" fillId="0" borderId="1" xfId="2" applyNumberFormat="1" applyFont="1" applyFill="1" applyBorder="1" applyAlignment="1">
      <alignment horizontal="center" vertical="center" shrinkToFit="1"/>
    </xf>
    <xf numFmtId="177" fontId="18" fillId="0" borderId="1" xfId="0" applyNumberFormat="1" applyFont="1" applyFill="1" applyBorder="1" applyAlignment="1">
      <alignment horizontal="center" vertical="center" shrinkToFit="1"/>
    </xf>
    <xf numFmtId="179" fontId="19" fillId="0" borderId="1" xfId="2" applyNumberFormat="1" applyFont="1" applyFill="1" applyBorder="1" applyAlignment="1">
      <alignment horizontal="center" vertical="center" shrinkToFit="1"/>
    </xf>
    <xf numFmtId="182" fontId="19" fillId="0" borderId="1" xfId="2" applyNumberFormat="1" applyFont="1" applyFill="1" applyBorder="1" applyAlignment="1">
      <alignment horizontal="center" vertical="center" shrinkToFit="1"/>
    </xf>
    <xf numFmtId="178" fontId="20" fillId="0" borderId="1" xfId="0" applyNumberFormat="1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/>
    </xf>
    <xf numFmtId="0" fontId="18" fillId="0" borderId="1" xfId="7" applyNumberFormat="1" applyFont="1" applyFill="1" applyBorder="1" applyAlignment="1" applyProtection="1">
      <alignment horizontal="center" vertical="center" shrinkToFit="1"/>
    </xf>
    <xf numFmtId="0" fontId="19" fillId="0" borderId="1" xfId="7" applyNumberFormat="1" applyFont="1" applyFill="1" applyBorder="1" applyAlignment="1" applyProtection="1">
      <alignment horizontal="center" vertical="center" shrinkToFit="1"/>
    </xf>
    <xf numFmtId="0" fontId="19" fillId="0" borderId="1" xfId="0" applyFont="1" applyFill="1" applyBorder="1" applyAlignment="1">
      <alignment vertical="center"/>
    </xf>
    <xf numFmtId="0" fontId="18" fillId="0" borderId="1" xfId="3" applyFont="1" applyFill="1" applyBorder="1" applyAlignment="1">
      <alignment horizontal="center" vertical="center" shrinkToFit="1"/>
    </xf>
    <xf numFmtId="0" fontId="18" fillId="0" borderId="1" xfId="7" applyFont="1" applyFill="1" applyBorder="1" applyAlignment="1">
      <alignment horizontal="center" vertical="center" shrinkToFit="1"/>
    </xf>
    <xf numFmtId="0" fontId="19" fillId="0" borderId="1" xfId="7" applyFont="1" applyFill="1" applyBorder="1" applyAlignment="1">
      <alignment horizontal="center" vertical="center" shrinkToFit="1"/>
    </xf>
    <xf numFmtId="178" fontId="18" fillId="0" borderId="1" xfId="2" applyNumberFormat="1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 shrinkToFit="1"/>
    </xf>
    <xf numFmtId="178" fontId="18" fillId="0" borderId="1" xfId="8" applyNumberFormat="1" applyFont="1" applyFill="1" applyBorder="1" applyAlignment="1">
      <alignment horizontal="center" vertical="center" shrinkToFit="1"/>
    </xf>
    <xf numFmtId="49" fontId="18" fillId="0" borderId="1" xfId="11" applyNumberFormat="1" applyFont="1" applyFill="1" applyBorder="1" applyAlignment="1">
      <alignment horizontal="center" vertical="center" shrinkToFit="1"/>
    </xf>
    <xf numFmtId="176" fontId="18" fillId="0" borderId="1" xfId="8" applyNumberFormat="1" applyFont="1" applyFill="1" applyBorder="1" applyAlignment="1">
      <alignment horizontal="center" vertical="center" shrinkToFit="1"/>
    </xf>
    <xf numFmtId="178" fontId="18" fillId="0" borderId="1" xfId="11" applyNumberFormat="1" applyFont="1" applyFill="1" applyBorder="1" applyAlignment="1">
      <alignment horizontal="center" vertical="center" shrinkToFit="1"/>
    </xf>
    <xf numFmtId="178" fontId="19" fillId="0" borderId="1" xfId="2" applyNumberFormat="1" applyFont="1" applyFill="1" applyBorder="1" applyAlignment="1">
      <alignment horizontal="center" vertical="center" shrinkToFit="1"/>
    </xf>
    <xf numFmtId="178" fontId="19" fillId="0" borderId="1" xfId="8" applyNumberFormat="1" applyFont="1" applyFill="1" applyBorder="1" applyAlignment="1">
      <alignment horizontal="center" vertical="center" shrinkToFit="1"/>
    </xf>
    <xf numFmtId="49" fontId="19" fillId="0" borderId="1" xfId="0" applyNumberFormat="1" applyFont="1" applyFill="1" applyBorder="1" applyAlignment="1">
      <alignment horizontal="center" vertical="center" shrinkToFit="1"/>
    </xf>
    <xf numFmtId="178" fontId="19" fillId="0" borderId="1" xfId="11" applyNumberFormat="1" applyFont="1" applyFill="1" applyBorder="1" applyAlignment="1">
      <alignment horizontal="center" vertical="center" shrinkToFit="1"/>
    </xf>
    <xf numFmtId="49" fontId="19" fillId="0" borderId="1" xfId="11" applyNumberFormat="1" applyFont="1" applyFill="1" applyBorder="1" applyAlignment="1">
      <alignment horizontal="center" vertical="center" shrinkToFit="1"/>
    </xf>
    <xf numFmtId="0" fontId="17" fillId="3" borderId="0" xfId="0" applyNumberFormat="1" applyFont="1" applyFill="1" applyAlignment="1">
      <alignment horizontal="center" vertical="center"/>
    </xf>
    <xf numFmtId="0" fontId="20" fillId="3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6" fillId="3" borderId="0" xfId="0" applyNumberFormat="1" applyFont="1" applyFill="1" applyAlignment="1">
      <alignment horizontal="center" vertical="center"/>
    </xf>
    <xf numFmtId="0" fontId="24" fillId="3" borderId="0" xfId="0" applyNumberFormat="1" applyFont="1" applyFill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179" fontId="5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181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176" fontId="16" fillId="4" borderId="1" xfId="0" applyNumberFormat="1" applyFont="1" applyFill="1" applyBorder="1" applyAlignment="1">
      <alignment horizontal="center" vertical="center" shrinkToFit="1"/>
    </xf>
    <xf numFmtId="177" fontId="16" fillId="4" borderId="1" xfId="0" applyNumberFormat="1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shrinkToFit="1"/>
    </xf>
    <xf numFmtId="49" fontId="16" fillId="4" borderId="1" xfId="0" applyNumberFormat="1" applyFont="1" applyFill="1" applyBorder="1" applyAlignment="1">
      <alignment horizontal="center" vertical="center" shrinkToFit="1"/>
    </xf>
    <xf numFmtId="178" fontId="16" fillId="4" borderId="1" xfId="0" applyNumberFormat="1" applyFont="1" applyFill="1" applyBorder="1" applyAlignment="1">
      <alignment horizontal="center" vertical="center" shrinkToFit="1"/>
    </xf>
    <xf numFmtId="0" fontId="16" fillId="4" borderId="1" xfId="0" applyNumberFormat="1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 shrinkToFit="1"/>
    </xf>
    <xf numFmtId="10" fontId="16" fillId="4" borderId="1" xfId="0" applyNumberFormat="1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/>
    </xf>
    <xf numFmtId="176" fontId="18" fillId="4" borderId="1" xfId="2" applyNumberFormat="1" applyFont="1" applyFill="1" applyBorder="1" applyAlignment="1">
      <alignment horizontal="center" vertical="center" shrinkToFit="1"/>
    </xf>
    <xf numFmtId="177" fontId="18" fillId="4" borderId="1" xfId="2" applyNumberFormat="1" applyFont="1" applyFill="1" applyBorder="1" applyAlignment="1">
      <alignment horizontal="center" vertical="center" shrinkToFit="1"/>
    </xf>
    <xf numFmtId="49" fontId="18" fillId="4" borderId="1" xfId="2" applyNumberFormat="1" applyFont="1" applyFill="1" applyBorder="1" applyAlignment="1">
      <alignment horizontal="center" vertical="center" shrinkToFit="1"/>
    </xf>
    <xf numFmtId="0" fontId="18" fillId="4" borderId="1" xfId="2" applyFont="1" applyFill="1" applyBorder="1" applyAlignment="1">
      <alignment horizontal="center" vertical="center" shrinkToFit="1"/>
    </xf>
    <xf numFmtId="176" fontId="18" fillId="4" borderId="1" xfId="0" applyNumberFormat="1" applyFont="1" applyFill="1" applyBorder="1" applyAlignment="1">
      <alignment horizontal="center" vertical="center"/>
    </xf>
    <xf numFmtId="178" fontId="18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 shrinkToFit="1"/>
    </xf>
    <xf numFmtId="0" fontId="18" fillId="4" borderId="1" xfId="8" applyFont="1" applyFill="1" applyBorder="1" applyAlignment="1">
      <alignment horizontal="center" vertical="center" shrinkToFit="1"/>
    </xf>
    <xf numFmtId="0" fontId="18" fillId="4" borderId="1" xfId="11" applyFont="1" applyFill="1" applyBorder="1" applyAlignment="1">
      <alignment horizontal="center" vertical="center" shrinkToFit="1"/>
    </xf>
    <xf numFmtId="10" fontId="18" fillId="4" borderId="1" xfId="0" applyNumberFormat="1" applyFont="1" applyFill="1" applyBorder="1" applyAlignment="1">
      <alignment horizontal="center" vertical="center" shrinkToFit="1"/>
    </xf>
    <xf numFmtId="176" fontId="18" fillId="4" borderId="1" xfId="0" applyNumberFormat="1" applyFont="1" applyFill="1" applyBorder="1" applyAlignment="1">
      <alignment horizontal="center" vertical="center" shrinkToFit="1"/>
    </xf>
    <xf numFmtId="179" fontId="18" fillId="4" borderId="1" xfId="5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shrinkToFit="1"/>
    </xf>
    <xf numFmtId="176" fontId="19" fillId="4" borderId="1" xfId="2" applyNumberFormat="1" applyFont="1" applyFill="1" applyBorder="1" applyAlignment="1">
      <alignment horizontal="center" vertical="center" shrinkToFit="1"/>
    </xf>
    <xf numFmtId="177" fontId="19" fillId="4" borderId="1" xfId="2" applyNumberFormat="1" applyFont="1" applyFill="1" applyBorder="1" applyAlignment="1">
      <alignment horizontal="center" vertical="center" shrinkToFit="1"/>
    </xf>
    <xf numFmtId="49" fontId="19" fillId="4" borderId="1" xfId="2" applyNumberFormat="1" applyFont="1" applyFill="1" applyBorder="1" applyAlignment="1">
      <alignment horizontal="center" vertical="center" shrinkToFit="1"/>
    </xf>
    <xf numFmtId="0" fontId="19" fillId="4" borderId="1" xfId="2" applyFont="1" applyFill="1" applyBorder="1" applyAlignment="1">
      <alignment horizontal="center" vertical="center" shrinkToFit="1"/>
    </xf>
    <xf numFmtId="179" fontId="19" fillId="4" borderId="1" xfId="5" applyNumberFormat="1" applyFont="1" applyFill="1" applyBorder="1" applyAlignment="1">
      <alignment horizontal="center" vertical="center"/>
    </xf>
    <xf numFmtId="176" fontId="19" fillId="4" borderId="1" xfId="0" applyNumberFormat="1" applyFont="1" applyFill="1" applyBorder="1" applyAlignment="1">
      <alignment horizontal="center" vertical="center"/>
    </xf>
    <xf numFmtId="178" fontId="19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shrinkToFit="1"/>
    </xf>
    <xf numFmtId="0" fontId="19" fillId="4" borderId="1" xfId="8" applyFont="1" applyFill="1" applyBorder="1" applyAlignment="1">
      <alignment horizontal="center" vertical="center" shrinkToFit="1"/>
    </xf>
    <xf numFmtId="0" fontId="19" fillId="4" borderId="1" xfId="11" applyFont="1" applyFill="1" applyBorder="1" applyAlignment="1">
      <alignment horizontal="center" vertical="center" shrinkToFit="1"/>
    </xf>
    <xf numFmtId="10" fontId="19" fillId="4" borderId="1" xfId="0" applyNumberFormat="1" applyFont="1" applyFill="1" applyBorder="1" applyAlignment="1">
      <alignment horizontal="center"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178" fontId="17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shrinkToFit="1"/>
    </xf>
    <xf numFmtId="176" fontId="19" fillId="4" borderId="1" xfId="0" applyNumberFormat="1" applyFont="1" applyFill="1" applyBorder="1" applyAlignment="1">
      <alignment horizontal="center" vertical="center" wrapText="1"/>
    </xf>
    <xf numFmtId="179" fontId="18" fillId="4" borderId="1" xfId="0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 shrinkToFit="1"/>
    </xf>
    <xf numFmtId="0" fontId="18" fillId="4" borderId="1" xfId="0" applyNumberFormat="1" applyFont="1" applyFill="1" applyBorder="1" applyAlignment="1">
      <alignment horizontal="center" vertical="center" wrapText="1"/>
    </xf>
    <xf numFmtId="176" fontId="18" fillId="4" borderId="1" xfId="3" applyNumberFormat="1" applyFont="1" applyFill="1" applyBorder="1" applyAlignment="1">
      <alignment horizontal="center" vertical="center" shrinkToFit="1"/>
    </xf>
    <xf numFmtId="177" fontId="18" fillId="4" borderId="1" xfId="3" applyNumberFormat="1" applyFont="1" applyFill="1" applyBorder="1" applyAlignment="1">
      <alignment horizontal="center" vertical="center" shrinkToFit="1"/>
    </xf>
    <xf numFmtId="49" fontId="18" fillId="4" borderId="1" xfId="3" applyNumberFormat="1" applyFont="1" applyFill="1" applyBorder="1" applyAlignment="1">
      <alignment horizontal="center" vertical="center" shrinkToFit="1"/>
    </xf>
    <xf numFmtId="0" fontId="18" fillId="4" borderId="1" xfId="3" applyNumberFormat="1" applyFont="1" applyFill="1" applyBorder="1" applyAlignment="1">
      <alignment horizontal="center" vertical="center" shrinkToFit="1"/>
    </xf>
    <xf numFmtId="0" fontId="19" fillId="4" borderId="1" xfId="0" applyFont="1" applyFill="1" applyBorder="1" applyAlignment="1">
      <alignment horizontal="center" vertical="center" wrapText="1"/>
    </xf>
    <xf numFmtId="0" fontId="18" fillId="4" borderId="1" xfId="7" applyNumberFormat="1" applyFont="1" applyFill="1" applyBorder="1" applyAlignment="1">
      <alignment horizontal="center" vertical="center" shrinkToFit="1"/>
    </xf>
    <xf numFmtId="0" fontId="18" fillId="4" borderId="1" xfId="12" applyNumberFormat="1" applyFont="1" applyFill="1" applyBorder="1" applyAlignment="1">
      <alignment horizontal="center" vertical="center" shrinkToFit="1"/>
    </xf>
    <xf numFmtId="0" fontId="19" fillId="4" borderId="1" xfId="0" applyNumberFormat="1" applyFont="1" applyFill="1" applyBorder="1" applyAlignment="1">
      <alignment horizontal="center" vertical="center" wrapText="1"/>
    </xf>
    <xf numFmtId="49" fontId="19" fillId="4" borderId="1" xfId="3" applyNumberFormat="1" applyFont="1" applyFill="1" applyBorder="1" applyAlignment="1">
      <alignment horizontal="center" vertical="center" shrinkToFit="1"/>
    </xf>
    <xf numFmtId="0" fontId="19" fillId="4" borderId="1" xfId="3" applyNumberFormat="1" applyFont="1" applyFill="1" applyBorder="1" applyAlignment="1">
      <alignment horizontal="center" vertical="center" shrinkToFit="1"/>
    </xf>
    <xf numFmtId="0" fontId="19" fillId="4" borderId="1" xfId="0" applyFont="1" applyFill="1" applyBorder="1" applyAlignment="1">
      <alignment horizontal="center" vertical="center"/>
    </xf>
    <xf numFmtId="0" fontId="19" fillId="4" borderId="1" xfId="7" applyNumberFormat="1" applyFont="1" applyFill="1" applyBorder="1" applyAlignment="1">
      <alignment horizontal="center" vertical="center" shrinkToFit="1"/>
    </xf>
    <xf numFmtId="0" fontId="19" fillId="4" borderId="1" xfId="12" applyNumberFormat="1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 shrinkToFit="1"/>
    </xf>
    <xf numFmtId="0" fontId="17" fillId="4" borderId="1" xfId="0" applyNumberFormat="1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1" fillId="4" borderId="1" xfId="7" applyNumberFormat="1" applyFont="1" applyFill="1" applyBorder="1" applyAlignment="1">
      <alignment horizontal="center" vertical="center" shrinkToFit="1"/>
    </xf>
    <xf numFmtId="176" fontId="23" fillId="4" borderId="1" xfId="0" applyNumberFormat="1" applyFont="1" applyFill="1" applyBorder="1" applyAlignment="1">
      <alignment horizontal="center" vertical="center"/>
    </xf>
    <xf numFmtId="176" fontId="18" fillId="4" borderId="1" xfId="3" applyNumberFormat="1" applyFont="1" applyFill="1" applyBorder="1" applyAlignment="1">
      <alignment horizontal="center" vertical="center"/>
    </xf>
    <xf numFmtId="177" fontId="18" fillId="4" borderId="1" xfId="3" applyNumberFormat="1" applyFont="1" applyFill="1" applyBorder="1" applyAlignment="1">
      <alignment horizontal="center" vertical="center"/>
    </xf>
    <xf numFmtId="0" fontId="18" fillId="4" borderId="1" xfId="3" applyNumberFormat="1" applyFont="1" applyFill="1" applyBorder="1" applyAlignment="1">
      <alignment horizontal="center" vertical="center"/>
    </xf>
    <xf numFmtId="0" fontId="18" fillId="4" borderId="1" xfId="7" applyNumberFormat="1" applyFont="1" applyFill="1" applyBorder="1" applyAlignment="1">
      <alignment horizontal="center" vertical="center" wrapText="1"/>
    </xf>
    <xf numFmtId="0" fontId="18" fillId="4" borderId="1" xfId="12" applyNumberFormat="1" applyFont="1" applyFill="1" applyBorder="1" applyAlignment="1">
      <alignment horizontal="center" vertical="center" wrapText="1"/>
    </xf>
    <xf numFmtId="177" fontId="19" fillId="4" borderId="1" xfId="3" applyNumberFormat="1" applyFont="1" applyFill="1" applyBorder="1" applyAlignment="1">
      <alignment horizontal="center" vertical="center"/>
    </xf>
    <xf numFmtId="0" fontId="19" fillId="4" borderId="1" xfId="3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23" fillId="4" borderId="1" xfId="0" applyNumberFormat="1" applyFont="1" applyFill="1" applyBorder="1" applyAlignment="1">
      <alignment horizontal="center" vertical="center"/>
    </xf>
    <xf numFmtId="49" fontId="18" fillId="4" borderId="1" xfId="3" applyNumberFormat="1" applyFont="1" applyFill="1" applyBorder="1" applyAlignment="1">
      <alignment horizontal="center" vertical="center"/>
    </xf>
    <xf numFmtId="176" fontId="21" fillId="4" borderId="1" xfId="0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/>
    </xf>
    <xf numFmtId="177" fontId="19" fillId="4" borderId="1" xfId="5" applyNumberFormat="1" applyFont="1" applyFill="1" applyBorder="1" applyAlignment="1">
      <alignment horizontal="center" vertical="center"/>
    </xf>
    <xf numFmtId="177" fontId="18" fillId="4" borderId="1" xfId="5" applyNumberFormat="1" applyFont="1" applyFill="1" applyBorder="1" applyAlignment="1">
      <alignment horizontal="center" vertical="center"/>
    </xf>
    <xf numFmtId="177" fontId="16" fillId="4" borderId="1" xfId="5" applyNumberFormat="1" applyFont="1" applyFill="1" applyBorder="1" applyAlignment="1">
      <alignment horizontal="center" vertical="center"/>
    </xf>
    <xf numFmtId="178" fontId="19" fillId="4" borderId="1" xfId="5" applyNumberFormat="1" applyFont="1" applyFill="1" applyBorder="1" applyAlignment="1">
      <alignment horizontal="center" vertical="center"/>
    </xf>
    <xf numFmtId="176" fontId="18" fillId="4" borderId="1" xfId="5" applyNumberFormat="1" applyFont="1" applyFill="1" applyBorder="1" applyAlignment="1">
      <alignment horizontal="center" vertical="center"/>
    </xf>
    <xf numFmtId="178" fontId="18" fillId="4" borderId="1" xfId="5" applyNumberFormat="1" applyFont="1" applyFill="1" applyBorder="1" applyAlignment="1">
      <alignment horizontal="center" vertical="center"/>
    </xf>
    <xf numFmtId="0" fontId="18" fillId="4" borderId="1" xfId="5" applyFont="1" applyFill="1" applyBorder="1" applyAlignment="1">
      <alignment horizontal="center" vertical="center"/>
    </xf>
    <xf numFmtId="0" fontId="19" fillId="4" borderId="1" xfId="5" applyFont="1" applyFill="1" applyBorder="1" applyAlignment="1">
      <alignment horizontal="center" vertical="center" wrapText="1"/>
    </xf>
    <xf numFmtId="0" fontId="18" fillId="4" borderId="1" xfId="5" applyFont="1" applyFill="1" applyBorder="1" applyAlignment="1">
      <alignment horizontal="center" vertical="center" wrapText="1"/>
    </xf>
    <xf numFmtId="176" fontId="17" fillId="4" borderId="1" xfId="5" applyNumberFormat="1" applyFont="1" applyFill="1" applyBorder="1" applyAlignment="1">
      <alignment horizontal="center" vertical="center"/>
    </xf>
    <xf numFmtId="176" fontId="16" fillId="4" borderId="1" xfId="5" applyNumberFormat="1" applyFont="1" applyFill="1" applyBorder="1" applyAlignment="1">
      <alignment horizontal="center" vertical="center"/>
    </xf>
    <xf numFmtId="0" fontId="24" fillId="4" borderId="1" xfId="5" applyFont="1" applyFill="1" applyBorder="1" applyAlignment="1">
      <alignment horizontal="center" vertical="center" wrapText="1"/>
    </xf>
    <xf numFmtId="176" fontId="19" fillId="4" borderId="1" xfId="5" applyNumberFormat="1" applyFont="1" applyFill="1" applyBorder="1" applyAlignment="1">
      <alignment horizontal="center" vertical="center"/>
    </xf>
    <xf numFmtId="177" fontId="24" fillId="4" borderId="1" xfId="5" applyNumberFormat="1" applyFont="1" applyFill="1" applyBorder="1" applyAlignment="1">
      <alignment horizontal="center" vertical="center"/>
    </xf>
    <xf numFmtId="0" fontId="19" fillId="4" borderId="1" xfId="5" applyFont="1" applyFill="1" applyBorder="1" applyAlignment="1">
      <alignment horizontal="center" vertical="center"/>
    </xf>
    <xf numFmtId="0" fontId="20" fillId="4" borderId="1" xfId="5" applyFont="1" applyFill="1" applyBorder="1" applyAlignment="1">
      <alignment horizontal="center" vertical="center"/>
    </xf>
    <xf numFmtId="0" fontId="16" fillId="4" borderId="1" xfId="5" applyFont="1" applyFill="1" applyBorder="1" applyAlignment="1">
      <alignment horizontal="center" vertical="center" wrapText="1"/>
    </xf>
    <xf numFmtId="177" fontId="17" fillId="4" borderId="1" xfId="5" applyNumberFormat="1" applyFont="1" applyFill="1" applyBorder="1" applyAlignment="1">
      <alignment horizontal="center" vertical="center"/>
    </xf>
    <xf numFmtId="0" fontId="17" fillId="4" borderId="1" xfId="5" applyFont="1" applyFill="1" applyBorder="1">
      <alignment vertical="center"/>
    </xf>
    <xf numFmtId="178" fontId="17" fillId="4" borderId="1" xfId="5" applyNumberFormat="1" applyFont="1" applyFill="1" applyBorder="1" applyAlignment="1">
      <alignment horizontal="center" vertical="center"/>
    </xf>
    <xf numFmtId="49" fontId="18" fillId="4" borderId="1" xfId="5" applyNumberFormat="1" applyFont="1" applyFill="1" applyBorder="1" applyAlignment="1">
      <alignment horizontal="center" vertical="center"/>
    </xf>
    <xf numFmtId="176" fontId="16" fillId="4" borderId="1" xfId="5" applyNumberFormat="1" applyFont="1" applyFill="1" applyBorder="1" applyAlignment="1">
      <alignment horizontal="center" vertical="center" wrapText="1"/>
    </xf>
    <xf numFmtId="0" fontId="20" fillId="4" borderId="1" xfId="5" applyFont="1" applyFill="1" applyBorder="1">
      <alignment vertical="center"/>
    </xf>
    <xf numFmtId="49" fontId="19" fillId="4" borderId="1" xfId="5" applyNumberFormat="1" applyFont="1" applyFill="1" applyBorder="1" applyAlignment="1">
      <alignment horizontal="center" vertical="center"/>
    </xf>
    <xf numFmtId="0" fontId="1" fillId="4" borderId="1" xfId="5" applyFont="1" applyFill="1" applyBorder="1">
      <alignment vertical="center"/>
    </xf>
    <xf numFmtId="0" fontId="20" fillId="4" borderId="1" xfId="5" applyFont="1" applyFill="1" applyBorder="1" applyAlignment="1">
      <alignment horizontal="center" vertical="center" wrapText="1"/>
    </xf>
    <xf numFmtId="0" fontId="18" fillId="4" borderId="1" xfId="13" applyFont="1" applyFill="1" applyBorder="1" applyAlignment="1">
      <alignment horizontal="center" vertical="center" shrinkToFit="1"/>
    </xf>
    <xf numFmtId="0" fontId="18" fillId="4" borderId="1" xfId="5" applyFont="1" applyFill="1" applyBorder="1" applyAlignment="1">
      <alignment horizontal="center" vertical="center" shrinkToFit="1"/>
    </xf>
    <xf numFmtId="10" fontId="18" fillId="4" borderId="1" xfId="5" applyNumberFormat="1" applyFont="1" applyFill="1" applyBorder="1" applyAlignment="1">
      <alignment horizontal="center" vertical="center" shrinkToFit="1"/>
    </xf>
    <xf numFmtId="176" fontId="18" fillId="4" borderId="1" xfId="5" applyNumberFormat="1" applyFont="1" applyFill="1" applyBorder="1" applyAlignment="1">
      <alignment horizontal="center" vertical="center" shrinkToFit="1"/>
    </xf>
    <xf numFmtId="0" fontId="17" fillId="4" borderId="1" xfId="5" applyFont="1" applyFill="1" applyBorder="1" applyAlignment="1">
      <alignment horizontal="center" vertical="center" shrinkToFit="1"/>
    </xf>
    <xf numFmtId="176" fontId="19" fillId="4" borderId="1" xfId="3" applyNumberFormat="1" applyFont="1" applyFill="1" applyBorder="1" applyAlignment="1">
      <alignment horizontal="center" vertical="center"/>
    </xf>
    <xf numFmtId="0" fontId="19" fillId="4" borderId="1" xfId="13" applyFont="1" applyFill="1" applyBorder="1" applyAlignment="1">
      <alignment horizontal="center" vertical="center" shrinkToFit="1"/>
    </xf>
    <xf numFmtId="0" fontId="19" fillId="4" borderId="1" xfId="5" applyFont="1" applyFill="1" applyBorder="1" applyAlignment="1">
      <alignment horizontal="center" vertical="center" shrinkToFit="1"/>
    </xf>
    <xf numFmtId="10" fontId="19" fillId="4" borderId="1" xfId="5" applyNumberFormat="1" applyFont="1" applyFill="1" applyBorder="1" applyAlignment="1">
      <alignment horizontal="center" vertical="center" shrinkToFit="1"/>
    </xf>
    <xf numFmtId="176" fontId="19" fillId="4" borderId="1" xfId="5" applyNumberFormat="1" applyFont="1" applyFill="1" applyBorder="1" applyAlignment="1">
      <alignment horizontal="center" vertical="center" shrinkToFit="1"/>
    </xf>
    <xf numFmtId="0" fontId="17" fillId="4" borderId="1" xfId="5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77" fontId="18" fillId="4" borderId="1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0" fontId="18" fillId="4" borderId="1" xfId="13" applyNumberFormat="1" applyFont="1" applyFill="1" applyBorder="1" applyAlignment="1">
      <alignment horizontal="center" vertical="center" shrinkToFit="1"/>
    </xf>
    <xf numFmtId="0" fontId="25" fillId="4" borderId="1" xfId="13" applyNumberFormat="1" applyFont="1" applyFill="1" applyBorder="1" applyAlignment="1">
      <alignment horizontal="center" vertical="center" shrinkToFit="1"/>
    </xf>
    <xf numFmtId="0" fontId="25" fillId="4" borderId="1" xfId="0" applyNumberFormat="1" applyFont="1" applyFill="1" applyBorder="1" applyAlignment="1">
      <alignment horizontal="center" vertical="center" shrinkToFit="1"/>
    </xf>
    <xf numFmtId="0" fontId="21" fillId="4" borderId="1" xfId="13" applyNumberFormat="1" applyFont="1" applyFill="1" applyBorder="1" applyAlignment="1">
      <alignment horizontal="center" vertical="center" shrinkToFit="1"/>
    </xf>
    <xf numFmtId="176" fontId="18" fillId="4" borderId="1" xfId="9" applyNumberFormat="1" applyFont="1" applyFill="1" applyBorder="1" applyAlignment="1">
      <alignment horizontal="center" vertical="center"/>
    </xf>
    <xf numFmtId="178" fontId="18" fillId="4" borderId="1" xfId="9" applyNumberFormat="1" applyFont="1" applyFill="1" applyBorder="1" applyAlignment="1">
      <alignment horizontal="center" vertical="center"/>
    </xf>
    <xf numFmtId="0" fontId="18" fillId="4" borderId="1" xfId="10" applyFont="1" applyFill="1" applyBorder="1" applyAlignment="1">
      <alignment horizontal="center" vertical="center" wrapText="1"/>
    </xf>
    <xf numFmtId="0" fontId="16" fillId="4" borderId="1" xfId="5" applyFont="1" applyFill="1" applyBorder="1" applyAlignment="1">
      <alignment horizontal="center" vertical="center"/>
    </xf>
    <xf numFmtId="0" fontId="18" fillId="4" borderId="1" xfId="12" applyFont="1" applyFill="1" applyBorder="1" applyAlignment="1">
      <alignment horizontal="center" vertical="center" wrapText="1"/>
    </xf>
    <xf numFmtId="176" fontId="19" fillId="4" borderId="1" xfId="9" applyNumberFormat="1" applyFont="1" applyFill="1" applyBorder="1" applyAlignment="1">
      <alignment horizontal="center" vertical="center"/>
    </xf>
    <xf numFmtId="178" fontId="19" fillId="4" borderId="1" xfId="9" applyNumberFormat="1" applyFont="1" applyFill="1" applyBorder="1" applyAlignment="1">
      <alignment horizontal="center" vertical="center"/>
    </xf>
    <xf numFmtId="0" fontId="19" fillId="4" borderId="1" xfId="10" applyFont="1" applyFill="1" applyBorder="1" applyAlignment="1">
      <alignment horizontal="center" vertical="center" wrapText="1"/>
    </xf>
    <xf numFmtId="0" fontId="24" fillId="4" borderId="1" xfId="5" applyFont="1" applyFill="1" applyBorder="1" applyAlignment="1">
      <alignment horizontal="center" vertical="center"/>
    </xf>
    <xf numFmtId="0" fontId="19" fillId="4" borderId="1" xfId="12" applyFont="1" applyFill="1" applyBorder="1" applyAlignment="1">
      <alignment horizontal="center" vertical="center" wrapText="1"/>
    </xf>
    <xf numFmtId="178" fontId="17" fillId="4" borderId="1" xfId="9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 wrapText="1"/>
    </xf>
    <xf numFmtId="0" fontId="18" fillId="4" borderId="1" xfId="1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/>
    </xf>
    <xf numFmtId="0" fontId="25" fillId="4" borderId="1" xfId="12" applyNumberFormat="1" applyFont="1" applyFill="1" applyBorder="1" applyAlignment="1">
      <alignment horizontal="center" vertical="center" wrapText="1"/>
    </xf>
    <xf numFmtId="0" fontId="17" fillId="4" borderId="1" xfId="9" applyFont="1" applyFill="1" applyBorder="1" applyAlignment="1">
      <alignment horizontal="center" vertical="center"/>
    </xf>
    <xf numFmtId="0" fontId="18" fillId="4" borderId="1" xfId="9" applyFont="1" applyFill="1" applyBorder="1" applyAlignment="1">
      <alignment horizontal="center" vertical="center"/>
    </xf>
    <xf numFmtId="0" fontId="20" fillId="4" borderId="1" xfId="9" applyFont="1" applyFill="1" applyBorder="1" applyAlignment="1">
      <alignment horizontal="center" vertical="center"/>
    </xf>
    <xf numFmtId="0" fontId="19" fillId="4" borderId="1" xfId="9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76" fontId="18" fillId="4" borderId="1" xfId="0" applyNumberFormat="1" applyFont="1" applyFill="1" applyBorder="1" applyAlignment="1">
      <alignment horizontal="center" vertical="center" wrapText="1"/>
    </xf>
    <xf numFmtId="177" fontId="19" fillId="4" borderId="1" xfId="0" applyNumberFormat="1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0" fontId="18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7" fontId="6" fillId="0" borderId="1" xfId="0" applyNumberFormat="1" applyFont="1" applyFill="1" applyBorder="1" applyAlignment="1">
      <alignment vertical="center"/>
    </xf>
    <xf numFmtId="183" fontId="18" fillId="0" borderId="1" xfId="0" applyNumberFormat="1" applyFont="1" applyFill="1" applyBorder="1" applyAlignment="1">
      <alignment horizontal="center" vertical="center" wrapText="1"/>
    </xf>
    <xf numFmtId="184" fontId="18" fillId="0" borderId="1" xfId="0" applyNumberFormat="1" applyFont="1" applyFill="1" applyBorder="1" applyAlignment="1">
      <alignment horizontal="center" vertical="center" wrapText="1"/>
    </xf>
    <xf numFmtId="180" fontId="30" fillId="0" borderId="1" xfId="0" applyNumberFormat="1" applyFont="1" applyFill="1" applyBorder="1" applyAlignment="1">
      <alignment horizontal="center" vertical="center" wrapText="1"/>
    </xf>
    <xf numFmtId="188" fontId="18" fillId="0" borderId="1" xfId="0" applyNumberFormat="1" applyFont="1" applyFill="1" applyBorder="1" applyAlignment="1">
      <alignment horizontal="center" vertical="center"/>
    </xf>
    <xf numFmtId="183" fontId="30" fillId="0" borderId="1" xfId="0" applyNumberFormat="1" applyFont="1" applyFill="1" applyBorder="1" applyAlignment="1">
      <alignment horizontal="center" vertical="center" wrapText="1"/>
    </xf>
    <xf numFmtId="183" fontId="30" fillId="0" borderId="1" xfId="0" applyNumberFormat="1" applyFont="1" applyFill="1" applyBorder="1" applyAlignment="1">
      <alignment horizontal="center" vertical="center"/>
    </xf>
    <xf numFmtId="180" fontId="30" fillId="0" borderId="1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/>
    </xf>
    <xf numFmtId="188" fontId="30" fillId="0" borderId="1" xfId="0" applyNumberFormat="1" applyFont="1" applyFill="1" applyBorder="1" applyAlignment="1">
      <alignment horizontal="center" vertical="center" wrapText="1"/>
    </xf>
    <xf numFmtId="184" fontId="30" fillId="0" borderId="1" xfId="0" applyNumberFormat="1" applyFont="1" applyFill="1" applyBorder="1" applyAlignment="1">
      <alignment horizontal="center" vertical="center" wrapText="1"/>
    </xf>
    <xf numFmtId="188" fontId="23" fillId="0" borderId="1" xfId="0" applyNumberFormat="1" applyFont="1" applyFill="1" applyBorder="1" applyAlignment="1">
      <alignment horizontal="center" vertical="center"/>
    </xf>
    <xf numFmtId="184" fontId="30" fillId="0" borderId="1" xfId="0" applyNumberFormat="1" applyFont="1" applyFill="1" applyBorder="1" applyAlignment="1">
      <alignment horizontal="center" vertical="center"/>
    </xf>
    <xf numFmtId="188" fontId="30" fillId="0" borderId="1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 wrapText="1"/>
    </xf>
    <xf numFmtId="188" fontId="18" fillId="0" borderId="1" xfId="0" applyNumberFormat="1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183" fontId="18" fillId="0" borderId="6" xfId="0" applyNumberFormat="1" applyFont="1" applyFill="1" applyBorder="1" applyAlignment="1">
      <alignment horizontal="center" vertical="center"/>
    </xf>
    <xf numFmtId="183" fontId="18" fillId="0" borderId="4" xfId="0" applyNumberFormat="1" applyFont="1" applyFill="1" applyBorder="1" applyAlignment="1">
      <alignment horizontal="center" vertical="center" wrapText="1"/>
    </xf>
    <xf numFmtId="183" fontId="18" fillId="0" borderId="14" xfId="0" applyNumberFormat="1" applyFont="1" applyFill="1" applyBorder="1" applyAlignment="1">
      <alignment horizontal="center" vertical="center" wrapText="1"/>
    </xf>
    <xf numFmtId="183" fontId="18" fillId="0" borderId="14" xfId="0" applyNumberFormat="1" applyFont="1" applyFill="1" applyBorder="1" applyAlignment="1">
      <alignment horizontal="center" vertical="center"/>
    </xf>
    <xf numFmtId="177" fontId="30" fillId="0" borderId="1" xfId="0" applyNumberFormat="1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177" fontId="30" fillId="0" borderId="1" xfId="0" applyNumberFormat="1" applyFont="1" applyFill="1" applyBorder="1" applyAlignment="1">
      <alignment horizontal="center" vertical="center" wrapText="1"/>
    </xf>
    <xf numFmtId="183" fontId="18" fillId="0" borderId="4" xfId="0" applyNumberFormat="1" applyFont="1" applyFill="1" applyBorder="1" applyAlignment="1">
      <alignment horizontal="center" vertical="center"/>
    </xf>
    <xf numFmtId="183" fontId="18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textRotation="255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textRotation="255"/>
    </xf>
    <xf numFmtId="0" fontId="47" fillId="0" borderId="1" xfId="0" applyFont="1" applyBorder="1" applyAlignment="1">
      <alignment horizontal="center" vertical="center" textRotation="255"/>
    </xf>
    <xf numFmtId="0" fontId="46" fillId="0" borderId="3" xfId="0" applyFont="1" applyBorder="1" applyAlignment="1">
      <alignment horizontal="center" vertical="center" textRotation="255"/>
    </xf>
    <xf numFmtId="0" fontId="47" fillId="0" borderId="3" xfId="0" applyFont="1" applyBorder="1" applyAlignment="1">
      <alignment horizontal="center" vertical="center" textRotation="255"/>
    </xf>
    <xf numFmtId="0" fontId="47" fillId="0" borderId="4" xfId="0" applyFont="1" applyBorder="1" applyAlignment="1">
      <alignment horizontal="center" vertical="center" textRotation="255"/>
    </xf>
    <xf numFmtId="0" fontId="47" fillId="0" borderId="4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/>
    </xf>
    <xf numFmtId="0" fontId="16" fillId="4" borderId="2" xfId="0" applyNumberFormat="1" applyFont="1" applyFill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16" fillId="4" borderId="4" xfId="0" applyNumberFormat="1" applyFont="1" applyFill="1" applyBorder="1" applyAlignment="1">
      <alignment horizontal="center" vertical="center" wrapText="1"/>
    </xf>
    <xf numFmtId="0" fontId="1" fillId="4" borderId="2" xfId="5" applyFont="1" applyFill="1" applyBorder="1" applyAlignment="1">
      <alignment horizontal="center" vertical="center"/>
    </xf>
    <xf numFmtId="0" fontId="17" fillId="4" borderId="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2" xfId="5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center" vertical="center"/>
    </xf>
    <xf numFmtId="0" fontId="18" fillId="4" borderId="3" xfId="0" applyNumberFormat="1" applyFont="1" applyFill="1" applyBorder="1" applyAlignment="1">
      <alignment horizontal="center" vertical="center"/>
    </xf>
    <xf numFmtId="0" fontId="18" fillId="4" borderId="4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" fillId="4" borderId="2" xfId="5" applyFont="1" applyFill="1" applyBorder="1" applyAlignment="1">
      <alignment horizontal="center" vertical="center" shrinkToFit="1"/>
    </xf>
    <xf numFmtId="0" fontId="17" fillId="4" borderId="3" xfId="5" applyFont="1" applyFill="1" applyBorder="1" applyAlignment="1">
      <alignment horizontal="center" vertical="center" shrinkToFit="1"/>
    </xf>
    <xf numFmtId="0" fontId="17" fillId="4" borderId="4" xfId="5" applyFont="1" applyFill="1" applyBorder="1" applyAlignment="1">
      <alignment horizontal="center" vertical="center" shrinkToFit="1"/>
    </xf>
    <xf numFmtId="0" fontId="17" fillId="4" borderId="2" xfId="5" applyFont="1" applyFill="1" applyBorder="1" applyAlignment="1">
      <alignment horizontal="center" vertical="center" shrinkToFit="1"/>
    </xf>
    <xf numFmtId="0" fontId="17" fillId="4" borderId="2" xfId="0" applyNumberFormat="1" applyFont="1" applyFill="1" applyBorder="1" applyAlignment="1">
      <alignment horizontal="center" vertical="center"/>
    </xf>
    <xf numFmtId="0" fontId="17" fillId="4" borderId="3" xfId="0" applyNumberFormat="1" applyFont="1" applyFill="1" applyBorder="1" applyAlignment="1">
      <alignment horizontal="center" vertical="center"/>
    </xf>
    <xf numFmtId="0" fontId="17" fillId="4" borderId="4" xfId="0" applyNumberFormat="1" applyFont="1" applyFill="1" applyBorder="1" applyAlignment="1">
      <alignment horizontal="center" vertical="center"/>
    </xf>
    <xf numFmtId="0" fontId="20" fillId="4" borderId="2" xfId="5" applyFont="1" applyFill="1" applyBorder="1" applyAlignment="1">
      <alignment horizontal="center" vertical="center" shrinkToFit="1"/>
    </xf>
    <xf numFmtId="0" fontId="20" fillId="4" borderId="3" xfId="5" applyFont="1" applyFill="1" applyBorder="1" applyAlignment="1">
      <alignment horizontal="center" vertical="center" shrinkToFit="1"/>
    </xf>
    <xf numFmtId="0" fontId="20" fillId="4" borderId="4" xfId="5" applyFont="1" applyFill="1" applyBorder="1" applyAlignment="1">
      <alignment horizontal="center" vertical="center" shrinkToFit="1"/>
    </xf>
    <xf numFmtId="0" fontId="1" fillId="4" borderId="2" xfId="0" applyNumberFormat="1" applyFont="1" applyFill="1" applyBorder="1" applyAlignment="1">
      <alignment horizontal="center" vertical="center" shrinkToFit="1"/>
    </xf>
    <xf numFmtId="0" fontId="17" fillId="4" borderId="3" xfId="0" applyNumberFormat="1" applyFont="1" applyFill="1" applyBorder="1" applyAlignment="1">
      <alignment horizontal="center" vertical="center" shrinkToFit="1"/>
    </xf>
    <xf numFmtId="0" fontId="17" fillId="4" borderId="4" xfId="0" applyNumberFormat="1" applyFont="1" applyFill="1" applyBorder="1" applyAlignment="1">
      <alignment horizontal="center" vertical="center" shrinkToFit="1"/>
    </xf>
    <xf numFmtId="0" fontId="18" fillId="4" borderId="2" xfId="0" applyNumberFormat="1" applyFont="1" applyFill="1" applyBorder="1" applyAlignment="1">
      <alignment horizontal="center" vertical="center" shrinkToFit="1"/>
    </xf>
    <xf numFmtId="0" fontId="18" fillId="4" borderId="3" xfId="0" applyNumberFormat="1" applyFont="1" applyFill="1" applyBorder="1" applyAlignment="1">
      <alignment horizontal="center" vertical="center" shrinkToFit="1"/>
    </xf>
    <xf numFmtId="0" fontId="18" fillId="4" borderId="4" xfId="0" applyNumberFormat="1" applyFont="1" applyFill="1" applyBorder="1" applyAlignment="1">
      <alignment horizontal="center" vertical="center" shrinkToFit="1"/>
    </xf>
    <xf numFmtId="0" fontId="17" fillId="4" borderId="2" xfId="0" applyNumberFormat="1" applyFont="1" applyFill="1" applyBorder="1" applyAlignment="1">
      <alignment horizontal="center" vertical="center" shrinkToFit="1"/>
    </xf>
    <xf numFmtId="176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176" fontId="16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shrinkToFit="1"/>
    </xf>
    <xf numFmtId="177" fontId="16" fillId="4" borderId="1" xfId="0" applyNumberFormat="1" applyFont="1" applyFill="1" applyBorder="1" applyAlignment="1">
      <alignment horizontal="center" vertical="center"/>
    </xf>
    <xf numFmtId="176" fontId="16" fillId="4" borderId="5" xfId="0" applyNumberFormat="1" applyFont="1" applyFill="1" applyBorder="1" applyAlignment="1">
      <alignment horizontal="center" vertical="center"/>
    </xf>
    <xf numFmtId="176" fontId="16" fillId="4" borderId="7" xfId="0" applyNumberFormat="1" applyFont="1" applyFill="1" applyBorder="1" applyAlignment="1">
      <alignment horizontal="center" vertical="center"/>
    </xf>
    <xf numFmtId="176" fontId="16" fillId="4" borderId="6" xfId="0" applyNumberFormat="1" applyFont="1" applyFill="1" applyBorder="1" applyAlignment="1">
      <alignment horizontal="center" vertical="center"/>
    </xf>
    <xf numFmtId="10" fontId="16" fillId="4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8" fontId="27" fillId="0" borderId="9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shrinkToFit="1"/>
    </xf>
    <xf numFmtId="176" fontId="16" fillId="0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176" fontId="16" fillId="0" borderId="5" xfId="0" applyNumberFormat="1" applyFont="1" applyFill="1" applyBorder="1" applyAlignment="1">
      <alignment horizontal="center" vertical="center"/>
    </xf>
    <xf numFmtId="176" fontId="16" fillId="0" borderId="7" xfId="0" applyNumberFormat="1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shrinkToFit="1"/>
    </xf>
    <xf numFmtId="0" fontId="18" fillId="0" borderId="3" xfId="0" applyNumberFormat="1" applyFont="1" applyFill="1" applyBorder="1" applyAlignment="1">
      <alignment horizontal="center" vertical="center" shrinkToFit="1"/>
    </xf>
    <xf numFmtId="0" fontId="18" fillId="0" borderId="4" xfId="0" applyNumberFormat="1" applyFont="1" applyFill="1" applyBorder="1" applyAlignment="1">
      <alignment horizontal="center" vertical="center" shrinkToFit="1"/>
    </xf>
    <xf numFmtId="0" fontId="36" fillId="0" borderId="9" xfId="0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85" fontId="4" fillId="0" borderId="1" xfId="0" applyNumberFormat="1" applyFont="1" applyFill="1" applyBorder="1" applyAlignment="1">
      <alignment horizontal="center" vertical="center" wrapText="1"/>
    </xf>
    <xf numFmtId="185" fontId="51" fillId="0" borderId="1" xfId="0" applyNumberFormat="1" applyFont="1" applyFill="1" applyBorder="1" applyAlignment="1">
      <alignment horizontal="center" vertical="center" wrapText="1"/>
    </xf>
    <xf numFmtId="185" fontId="51" fillId="0" borderId="1" xfId="0" applyNumberFormat="1" applyFont="1" applyFill="1" applyBorder="1" applyAlignment="1">
      <alignment horizontal="center" wrapText="1"/>
    </xf>
    <xf numFmtId="182" fontId="51" fillId="0" borderId="1" xfId="0" applyNumberFormat="1" applyFont="1" applyFill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 horizontal="center" vertical="center"/>
    </xf>
    <xf numFmtId="182" fontId="51" fillId="0" borderId="1" xfId="0" applyNumberFormat="1" applyFont="1" applyFill="1" applyBorder="1" applyAlignment="1">
      <alignment horizontal="center" wrapText="1"/>
    </xf>
    <xf numFmtId="185" fontId="51" fillId="0" borderId="1" xfId="0" applyNumberFormat="1" applyFont="1" applyFill="1" applyBorder="1" applyAlignment="1">
      <alignment horizontal="center"/>
    </xf>
    <xf numFmtId="185" fontId="51" fillId="0" borderId="1" xfId="0" applyNumberFormat="1" applyFont="1" applyFill="1" applyBorder="1" applyAlignment="1">
      <alignment horizontal="center" vertical="center"/>
    </xf>
    <xf numFmtId="182" fontId="51" fillId="0" borderId="1" xfId="0" applyNumberFormat="1" applyFont="1" applyFill="1" applyBorder="1" applyAlignment="1">
      <alignment horizontal="center" vertical="center"/>
    </xf>
    <xf numFmtId="182" fontId="51" fillId="0" borderId="1" xfId="0" applyNumberFormat="1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185" fontId="52" fillId="0" borderId="1" xfId="0" applyNumberFormat="1" applyFont="1" applyFill="1" applyBorder="1" applyAlignment="1">
      <alignment horizontal="center" vertical="center" wrapText="1"/>
    </xf>
    <xf numFmtId="182" fontId="52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179" fontId="51" fillId="0" borderId="1" xfId="0" applyNumberFormat="1" applyFont="1" applyFill="1" applyBorder="1" applyAlignment="1">
      <alignment horizontal="center" vertical="center" wrapText="1"/>
    </xf>
    <xf numFmtId="179" fontId="51" fillId="0" borderId="1" xfId="0" applyNumberFormat="1" applyFont="1" applyFill="1" applyBorder="1" applyAlignment="1">
      <alignment horizontal="center" vertical="center" wrapText="1"/>
    </xf>
    <xf numFmtId="176" fontId="51" fillId="0" borderId="1" xfId="0" applyNumberFormat="1" applyFont="1" applyFill="1" applyBorder="1" applyAlignment="1">
      <alignment horizontal="center" vertical="center" wrapText="1"/>
    </xf>
    <xf numFmtId="177" fontId="5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9" fontId="52" fillId="0" borderId="1" xfId="0" applyNumberFormat="1" applyFont="1" applyFill="1" applyBorder="1" applyAlignment="1">
      <alignment horizontal="center" vertical="center" wrapText="1"/>
    </xf>
    <xf numFmtId="176" fontId="52" fillId="0" borderId="1" xfId="0" applyNumberFormat="1" applyFont="1" applyFill="1" applyBorder="1" applyAlignment="1">
      <alignment horizontal="center" vertical="center" wrapText="1"/>
    </xf>
    <xf numFmtId="177" fontId="52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185" fontId="52" fillId="0" borderId="1" xfId="0" applyNumberFormat="1" applyFont="1" applyFill="1" applyBorder="1" applyAlignment="1">
      <alignment horizontal="center"/>
    </xf>
    <xf numFmtId="177" fontId="52" fillId="0" borderId="1" xfId="0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177" fontId="51" fillId="0" borderId="1" xfId="0" applyNumberFormat="1" applyFont="1" applyFill="1" applyBorder="1" applyAlignment="1">
      <alignment horizontal="center" wrapText="1"/>
    </xf>
    <xf numFmtId="177" fontId="51" fillId="0" borderId="1" xfId="0" applyNumberFormat="1" applyFont="1" applyFill="1" applyBorder="1" applyAlignment="1">
      <alignment horizontal="center" vertical="center"/>
    </xf>
    <xf numFmtId="177" fontId="51" fillId="0" borderId="1" xfId="0" applyNumberFormat="1" applyFont="1" applyFill="1" applyBorder="1" applyAlignment="1">
      <alignment horizontal="center"/>
    </xf>
    <xf numFmtId="182" fontId="4" fillId="0" borderId="1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/>
    </xf>
    <xf numFmtId="176" fontId="51" fillId="0" borderId="1" xfId="0" applyNumberFormat="1" applyFont="1" applyFill="1" applyBorder="1" applyAlignment="1">
      <alignment horizontal="center" vertical="center" wrapText="1"/>
    </xf>
    <xf numFmtId="186" fontId="51" fillId="0" borderId="1" xfId="0" applyNumberFormat="1" applyFont="1" applyFill="1" applyBorder="1" applyAlignment="1">
      <alignment horizontal="center" vertical="center" wrapText="1"/>
    </xf>
    <xf numFmtId="178" fontId="51" fillId="0" borderId="1" xfId="0" applyNumberFormat="1" applyFont="1" applyFill="1" applyBorder="1" applyAlignment="1">
      <alignment horizontal="center" vertical="center" wrapText="1"/>
    </xf>
    <xf numFmtId="186" fontId="52" fillId="0" borderId="1" xfId="0" applyNumberFormat="1" applyFont="1" applyFill="1" applyBorder="1" applyAlignment="1">
      <alignment horizontal="center" vertical="center" wrapText="1"/>
    </xf>
    <xf numFmtId="187" fontId="51" fillId="0" borderId="1" xfId="0" applyNumberFormat="1" applyFont="1" applyFill="1" applyBorder="1" applyAlignment="1">
      <alignment horizontal="center" vertical="center" wrapText="1"/>
    </xf>
    <xf numFmtId="187" fontId="52" fillId="0" borderId="1" xfId="0" applyNumberFormat="1" applyFont="1" applyFill="1" applyBorder="1" applyAlignment="1">
      <alignment horizontal="center" vertical="center" wrapText="1"/>
    </xf>
    <xf numFmtId="178" fontId="5" fillId="0" borderId="1" xfId="12" applyNumberFormat="1" applyFont="1" applyFill="1" applyBorder="1" applyAlignment="1">
      <alignment horizontal="center" vertical="center"/>
    </xf>
    <xf numFmtId="176" fontId="5" fillId="0" borderId="1" xfId="12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81" fontId="4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6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63" fillId="0" borderId="1" xfId="0" applyNumberFormat="1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5" fontId="4" fillId="0" borderId="13" xfId="0" applyNumberFormat="1" applyFont="1" applyFill="1" applyBorder="1" applyAlignment="1">
      <alignment horizontal="center" vertical="center" wrapText="1"/>
    </xf>
    <xf numFmtId="185" fontId="51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85" fontId="5" fillId="0" borderId="13" xfId="0" applyNumberFormat="1" applyFont="1" applyFill="1" applyBorder="1" applyAlignment="1">
      <alignment horizontal="center" vertical="center" wrapText="1"/>
    </xf>
    <xf numFmtId="185" fontId="5" fillId="0" borderId="13" xfId="0" applyNumberFormat="1" applyFont="1" applyFill="1" applyBorder="1" applyAlignment="1">
      <alignment horizontal="center" vertical="center"/>
    </xf>
    <xf numFmtId="1" fontId="5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80" fontId="19" fillId="0" borderId="1" xfId="0" applyNumberFormat="1" applyFont="1" applyFill="1" applyBorder="1" applyAlignment="1">
      <alignment horizontal="center" vertical="center"/>
    </xf>
    <xf numFmtId="188" fontId="19" fillId="0" borderId="1" xfId="0" applyNumberFormat="1" applyFont="1" applyFill="1" applyBorder="1" applyAlignment="1">
      <alignment horizontal="center" vertical="center"/>
    </xf>
    <xf numFmtId="184" fontId="19" fillId="0" borderId="1" xfId="0" applyNumberFormat="1" applyFont="1" applyFill="1" applyBorder="1" applyAlignment="1">
      <alignment horizontal="center" vertical="center"/>
    </xf>
    <xf numFmtId="0" fontId="67" fillId="0" borderId="1" xfId="12" applyFont="1" applyFill="1" applyBorder="1" applyAlignment="1">
      <alignment horizontal="center" vertical="center" wrapText="1"/>
    </xf>
    <xf numFmtId="0" fontId="67" fillId="0" borderId="1" xfId="12" applyFont="1" applyFill="1" applyBorder="1" applyAlignment="1">
      <alignment horizontal="center" vertical="center"/>
    </xf>
    <xf numFmtId="176" fontId="67" fillId="0" borderId="1" xfId="12" applyNumberFormat="1" applyFont="1" applyFill="1" applyBorder="1" applyAlignment="1">
      <alignment horizontal="center" vertical="center"/>
    </xf>
    <xf numFmtId="177" fontId="67" fillId="0" borderId="1" xfId="12" applyNumberFormat="1" applyFont="1" applyFill="1" applyBorder="1" applyAlignment="1">
      <alignment horizontal="center" vertical="center"/>
    </xf>
    <xf numFmtId="176" fontId="70" fillId="0" borderId="1" xfId="12" applyNumberFormat="1" applyFont="1" applyFill="1" applyBorder="1" applyAlignment="1">
      <alignment horizontal="center" vertical="center"/>
    </xf>
    <xf numFmtId="177" fontId="70" fillId="0" borderId="1" xfId="12" applyNumberFormat="1" applyFont="1" applyFill="1" applyBorder="1" applyAlignment="1">
      <alignment horizontal="center" vertical="center"/>
    </xf>
    <xf numFmtId="0" fontId="70" fillId="0" borderId="1" xfId="12" applyFont="1" applyFill="1" applyBorder="1" applyAlignment="1">
      <alignment horizontal="center" vertical="center"/>
    </xf>
    <xf numFmtId="178" fontId="67" fillId="0" borderId="1" xfId="12" applyNumberFormat="1" applyFont="1" applyFill="1" applyBorder="1" applyAlignment="1">
      <alignment horizontal="center" vertical="center"/>
    </xf>
    <xf numFmtId="178" fontId="70" fillId="0" borderId="1" xfId="12" applyNumberFormat="1" applyFont="1" applyFill="1" applyBorder="1" applyAlignment="1">
      <alignment horizontal="center" vertical="center"/>
    </xf>
    <xf numFmtId="0" fontId="67" fillId="0" borderId="1" xfId="12" applyFont="1" applyFill="1" applyBorder="1" applyAlignment="1">
      <alignment horizontal="center" vertical="center" wrapText="1"/>
    </xf>
    <xf numFmtId="176" fontId="67" fillId="0" borderId="1" xfId="12" applyNumberFormat="1" applyFont="1" applyFill="1" applyBorder="1" applyAlignment="1">
      <alignment horizontal="center" vertical="center" wrapText="1"/>
    </xf>
    <xf numFmtId="177" fontId="67" fillId="0" borderId="1" xfId="12" applyNumberFormat="1" applyFont="1" applyFill="1" applyBorder="1" applyAlignment="1">
      <alignment horizontal="center" vertical="center" wrapText="1"/>
    </xf>
    <xf numFmtId="179" fontId="67" fillId="0" borderId="1" xfId="12" applyNumberFormat="1" applyFont="1" applyFill="1" applyBorder="1" applyAlignment="1">
      <alignment horizontal="center" vertical="center" wrapText="1"/>
    </xf>
    <xf numFmtId="178" fontId="67" fillId="0" borderId="1" xfId="12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179" fontId="5" fillId="0" borderId="1" xfId="12" applyNumberFormat="1" applyFont="1" applyFill="1" applyBorder="1" applyAlignment="1">
      <alignment horizontal="center" vertical="center"/>
    </xf>
    <xf numFmtId="182" fontId="5" fillId="0" borderId="1" xfId="14" applyNumberFormat="1" applyFont="1" applyFill="1" applyBorder="1" applyAlignment="1">
      <alignment horizontal="center" vertical="center"/>
    </xf>
    <xf numFmtId="179" fontId="5" fillId="0" borderId="1" xfId="14" applyNumberFormat="1" applyFont="1" applyFill="1" applyBorder="1" applyAlignment="1">
      <alignment horizontal="center" vertical="center"/>
    </xf>
    <xf numFmtId="189" fontId="5" fillId="0" borderId="1" xfId="14" applyNumberFormat="1" applyFont="1" applyFill="1" applyBorder="1" applyAlignment="1">
      <alignment horizontal="center" vertical="center"/>
    </xf>
    <xf numFmtId="178" fontId="5" fillId="0" borderId="1" xfId="14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189" fontId="7" fillId="0" borderId="1" xfId="0" applyNumberFormat="1" applyFont="1" applyFill="1" applyBorder="1" applyAlignment="1">
      <alignment horizontal="center" vertical="center" wrapText="1"/>
    </xf>
    <xf numFmtId="189" fontId="4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9" fontId="6" fillId="0" borderId="1" xfId="0" applyNumberFormat="1" applyFont="1" applyFill="1" applyBorder="1" applyAlignment="1">
      <alignment horizontal="center" vertical="center" wrapText="1"/>
    </xf>
    <xf numFmtId="190" fontId="4" fillId="0" borderId="1" xfId="0" applyNumberFormat="1" applyFont="1" applyFill="1" applyBorder="1" applyAlignment="1">
      <alignment horizontal="center" vertical="center" wrapText="1"/>
    </xf>
    <xf numFmtId="190" fontId="6" fillId="0" borderId="1" xfId="0" applyNumberFormat="1" applyFont="1" applyFill="1" applyBorder="1" applyAlignment="1">
      <alignment horizontal="center" vertical="center" wrapText="1"/>
    </xf>
    <xf numFmtId="176" fontId="51" fillId="0" borderId="2" xfId="0" applyNumberFormat="1" applyFont="1" applyFill="1" applyBorder="1" applyAlignment="1">
      <alignment horizontal="center" vertical="center" wrapText="1"/>
    </xf>
    <xf numFmtId="176" fontId="51" fillId="0" borderId="3" xfId="0" applyNumberFormat="1" applyFont="1" applyFill="1" applyBorder="1" applyAlignment="1">
      <alignment horizontal="center" vertical="center" wrapText="1"/>
    </xf>
    <xf numFmtId="176" fontId="51" fillId="0" borderId="4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wrapText="1"/>
    </xf>
    <xf numFmtId="178" fontId="5" fillId="0" borderId="1" xfId="0" applyNumberFormat="1" applyFont="1" applyFill="1" applyBorder="1" applyAlignment="1">
      <alignment horizont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176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51" fillId="0" borderId="1" xfId="0" applyFont="1" applyFill="1" applyBorder="1" applyAlignment="1">
      <alignment horizontal="center"/>
    </xf>
    <xf numFmtId="176" fontId="51" fillId="0" borderId="1" xfId="0" applyNumberFormat="1" applyFont="1" applyFill="1" applyBorder="1" applyAlignment="1">
      <alignment horizontal="right"/>
    </xf>
    <xf numFmtId="177" fontId="51" fillId="0" borderId="1" xfId="0" applyNumberFormat="1" applyFont="1" applyFill="1" applyBorder="1" applyAlignment="1">
      <alignment horizontal="right"/>
    </xf>
    <xf numFmtId="0" fontId="65" fillId="0" borderId="0" xfId="0" applyFont="1" applyFill="1" applyAlignment="1">
      <alignment vertical="center"/>
    </xf>
    <xf numFmtId="0" fontId="52" fillId="0" borderId="1" xfId="0" applyFont="1" applyFill="1" applyBorder="1" applyAlignment="1">
      <alignment horizontal="center"/>
    </xf>
    <xf numFmtId="176" fontId="52" fillId="0" borderId="1" xfId="0" applyNumberFormat="1" applyFont="1" applyFill="1" applyBorder="1" applyAlignment="1">
      <alignment horizontal="right"/>
    </xf>
    <xf numFmtId="177" fontId="52" fillId="0" borderId="1" xfId="0" applyNumberFormat="1" applyFont="1" applyFill="1" applyBorder="1" applyAlignment="1">
      <alignment horizontal="right"/>
    </xf>
    <xf numFmtId="0" fontId="71" fillId="0" borderId="1" xfId="0" applyFont="1" applyFill="1" applyBorder="1" applyAlignment="1">
      <alignment horizontal="center" vertical="center" wrapText="1"/>
    </xf>
    <xf numFmtId="176" fontId="71" fillId="0" borderId="1" xfId="0" applyNumberFormat="1" applyFont="1" applyFill="1" applyBorder="1" applyAlignment="1">
      <alignment horizontal="center" vertical="center" wrapText="1"/>
    </xf>
    <xf numFmtId="177" fontId="71" fillId="0" borderId="1" xfId="0" applyNumberFormat="1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176" fontId="72" fillId="0" borderId="1" xfId="0" applyNumberFormat="1" applyFont="1" applyFill="1" applyBorder="1" applyAlignment="1">
      <alignment horizontal="center" vertical="center" wrapText="1"/>
    </xf>
    <xf numFmtId="177" fontId="72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5" fillId="0" borderId="13" xfId="0" applyFont="1" applyFill="1" applyBorder="1"/>
    <xf numFmtId="0" fontId="65" fillId="0" borderId="0" xfId="0" applyFont="1" applyFill="1"/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7" fontId="19" fillId="0" borderId="6" xfId="0" applyNumberFormat="1" applyFont="1" applyFill="1" applyBorder="1" applyAlignment="1">
      <alignment horizontal="center" vertical="center"/>
    </xf>
    <xf numFmtId="0" fontId="70" fillId="0" borderId="1" xfId="12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52" fillId="0" borderId="1" xfId="0" applyFont="1" applyFill="1" applyBorder="1" applyAlignment="1">
      <alignment horizontal="center" vertical="top"/>
    </xf>
    <xf numFmtId="0" fontId="63" fillId="0" borderId="0" xfId="0" applyFont="1" applyFill="1"/>
    <xf numFmtId="0" fontId="51" fillId="0" borderId="1" xfId="0" applyFont="1" applyFill="1" applyBorder="1" applyAlignment="1">
      <alignment horizontal="right" vertical="center" wrapText="1"/>
    </xf>
    <xf numFmtId="0" fontId="52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76" fontId="52" fillId="0" borderId="2" xfId="0" applyNumberFormat="1" applyFont="1" applyFill="1" applyBorder="1" applyAlignment="1">
      <alignment horizontal="center" vertical="center" wrapText="1"/>
    </xf>
    <xf numFmtId="176" fontId="52" fillId="0" borderId="3" xfId="0" applyNumberFormat="1" applyFont="1" applyFill="1" applyBorder="1" applyAlignment="1">
      <alignment horizontal="center" vertical="center" wrapText="1"/>
    </xf>
    <xf numFmtId="176" fontId="52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left" vertical="center"/>
    </xf>
    <xf numFmtId="0" fontId="73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74" fillId="0" borderId="1" xfId="0" applyFont="1" applyBorder="1" applyAlignment="1">
      <alignment horizontal="left" vertical="center"/>
    </xf>
    <xf numFmtId="0" fontId="75" fillId="0" borderId="1" xfId="0" applyFont="1" applyBorder="1" applyAlignment="1">
      <alignment horizontal="left" vertical="center"/>
    </xf>
    <xf numFmtId="0" fontId="78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vertical="center"/>
    </xf>
    <xf numFmtId="0" fontId="48" fillId="0" borderId="1" xfId="0" applyFont="1" applyBorder="1" applyAlignment="1">
      <alignment horizontal="justify" vertical="center" wrapText="1"/>
    </xf>
    <xf numFmtId="0" fontId="47" fillId="0" borderId="2" xfId="0" applyFont="1" applyBorder="1" applyAlignment="1">
      <alignment horizontal="left" vertical="center" wrapText="1"/>
    </xf>
  </cellXfs>
  <cellStyles count="15">
    <cellStyle name="常规" xfId="0" builtinId="0"/>
    <cellStyle name="常规 2" xfId="5"/>
    <cellStyle name="常规 2 2" xfId="4"/>
    <cellStyle name="常规 3" xfId="6"/>
    <cellStyle name="常规 8" xfId="1"/>
    <cellStyle name="常规_2014年区域试验_14" xfId="7"/>
    <cellStyle name="常规_2014年区域试验_15" xfId="2"/>
    <cellStyle name="常规_2014年区域试验_16" xfId="8"/>
    <cellStyle name="常规_2014年区域试验_17" xfId="11"/>
    <cellStyle name="常规_2014年区域试验_19" xfId="3"/>
    <cellStyle name="常规_2014年区域试验_21" xfId="9"/>
    <cellStyle name="常规_2014年区域试验_7" xfId="10"/>
    <cellStyle name="常规_2014年区域试验_9" xfId="13"/>
    <cellStyle name="常规_Sheet1" xfId="12"/>
    <cellStyle name="常规_Sheet2" xfId="1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activeCell="G4" sqref="G4"/>
    </sheetView>
  </sheetViews>
  <sheetFormatPr defaultColWidth="9" defaultRowHeight="13.5"/>
  <cols>
    <col min="1" max="1" width="7.375" style="35" customWidth="1"/>
    <col min="2" max="2" width="15.625" style="35" customWidth="1"/>
    <col min="3" max="3" width="6.125" style="36" customWidth="1"/>
    <col min="4" max="4" width="8.75" style="36" customWidth="1"/>
    <col min="5" max="5" width="18.875" style="37" customWidth="1"/>
    <col min="6" max="6" width="13.5" style="37" customWidth="1"/>
    <col min="7" max="7" width="28.625" style="39" customWidth="1"/>
    <col min="8" max="8" width="29.875" style="39" customWidth="1"/>
    <col min="9" max="9" width="29.375" style="37" customWidth="1"/>
    <col min="10" max="10" width="27.375" style="40" customWidth="1"/>
    <col min="11" max="16384" width="9" style="31"/>
  </cols>
  <sheetData>
    <row r="1" spans="1:10" ht="42.75" customHeight="1">
      <c r="A1" s="496" t="s">
        <v>411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0" s="33" customFormat="1" ht="46.5" customHeight="1">
      <c r="A2" s="32" t="s">
        <v>404</v>
      </c>
      <c r="B2" s="32" t="s">
        <v>405</v>
      </c>
      <c r="C2" s="32" t="s">
        <v>406</v>
      </c>
      <c r="D2" s="32" t="s">
        <v>0</v>
      </c>
      <c r="E2" s="32" t="s">
        <v>1</v>
      </c>
      <c r="F2" s="32" t="s">
        <v>407</v>
      </c>
      <c r="G2" s="38" t="s">
        <v>408</v>
      </c>
      <c r="H2" s="38" t="s">
        <v>22</v>
      </c>
      <c r="I2" s="32" t="s">
        <v>412</v>
      </c>
      <c r="J2" s="41" t="s">
        <v>410</v>
      </c>
    </row>
    <row r="3" spans="1:10" s="47" customFormat="1" ht="33" customHeight="1">
      <c r="A3" s="501" t="s">
        <v>413</v>
      </c>
      <c r="B3" s="42"/>
      <c r="C3" s="43">
        <v>1</v>
      </c>
      <c r="D3" s="43" t="s">
        <v>414</v>
      </c>
      <c r="E3" s="44" t="s">
        <v>736</v>
      </c>
      <c r="F3" s="44"/>
      <c r="G3" s="45" t="s">
        <v>415</v>
      </c>
      <c r="H3" s="45" t="s">
        <v>415</v>
      </c>
      <c r="I3" s="809" t="s">
        <v>1200</v>
      </c>
      <c r="J3" s="46" t="s">
        <v>416</v>
      </c>
    </row>
    <row r="4" spans="1:10" s="47" customFormat="1" ht="33" customHeight="1">
      <c r="A4" s="502"/>
      <c r="B4" s="42"/>
      <c r="C4" s="43">
        <v>2</v>
      </c>
      <c r="D4" s="43" t="s">
        <v>414</v>
      </c>
      <c r="E4" s="44" t="s">
        <v>417</v>
      </c>
      <c r="F4" s="44" t="s">
        <v>418</v>
      </c>
      <c r="G4" s="45" t="s">
        <v>419</v>
      </c>
      <c r="H4" s="45" t="s">
        <v>419</v>
      </c>
      <c r="I4" s="809" t="s">
        <v>1201</v>
      </c>
      <c r="J4" s="46" t="s">
        <v>416</v>
      </c>
    </row>
    <row r="5" spans="1:10" s="47" customFormat="1" ht="33" customHeight="1">
      <c r="A5" s="502"/>
      <c r="B5" s="42"/>
      <c r="C5" s="43">
        <v>3</v>
      </c>
      <c r="D5" s="43" t="s">
        <v>414</v>
      </c>
      <c r="E5" s="44" t="s">
        <v>420</v>
      </c>
      <c r="F5" s="44"/>
      <c r="G5" s="45" t="s">
        <v>421</v>
      </c>
      <c r="H5" s="45" t="s">
        <v>421</v>
      </c>
      <c r="I5" s="810" t="s">
        <v>1202</v>
      </c>
      <c r="J5" s="46" t="s">
        <v>416</v>
      </c>
    </row>
    <row r="6" spans="1:10" s="47" customFormat="1" ht="33" customHeight="1">
      <c r="A6" s="502"/>
      <c r="B6" s="42"/>
      <c r="C6" s="43">
        <v>4</v>
      </c>
      <c r="D6" s="43" t="s">
        <v>414</v>
      </c>
      <c r="E6" s="44" t="s">
        <v>422</v>
      </c>
      <c r="F6" s="44"/>
      <c r="G6" s="45" t="s">
        <v>423</v>
      </c>
      <c r="H6" s="45" t="s">
        <v>423</v>
      </c>
      <c r="I6" s="809" t="s">
        <v>1203</v>
      </c>
      <c r="J6" s="46" t="s">
        <v>416</v>
      </c>
    </row>
    <row r="7" spans="1:10" s="47" customFormat="1" ht="33" customHeight="1">
      <c r="A7" s="502"/>
      <c r="B7" s="42"/>
      <c r="C7" s="43">
        <v>5</v>
      </c>
      <c r="D7" s="43" t="s">
        <v>414</v>
      </c>
      <c r="E7" s="44" t="s">
        <v>424</v>
      </c>
      <c r="F7" s="44"/>
      <c r="G7" s="45" t="s">
        <v>425</v>
      </c>
      <c r="H7" s="45" t="s">
        <v>425</v>
      </c>
      <c r="I7" s="809" t="s">
        <v>1204</v>
      </c>
      <c r="J7" s="46" t="s">
        <v>416</v>
      </c>
    </row>
    <row r="8" spans="1:10" s="47" customFormat="1" ht="33" customHeight="1">
      <c r="A8" s="502"/>
      <c r="B8" s="42"/>
      <c r="C8" s="43">
        <v>6</v>
      </c>
      <c r="D8" s="43" t="s">
        <v>426</v>
      </c>
      <c r="E8" s="48" t="s">
        <v>427</v>
      </c>
      <c r="F8" s="48" t="s">
        <v>428</v>
      </c>
      <c r="G8" s="45" t="s">
        <v>429</v>
      </c>
      <c r="H8" s="49" t="s">
        <v>429</v>
      </c>
      <c r="I8" s="810" t="s">
        <v>1205</v>
      </c>
      <c r="J8" s="50" t="s">
        <v>430</v>
      </c>
    </row>
    <row r="9" spans="1:10" s="47" customFormat="1" ht="33" customHeight="1">
      <c r="A9" s="502"/>
      <c r="B9" s="42"/>
      <c r="C9" s="43">
        <v>7</v>
      </c>
      <c r="D9" s="43" t="s">
        <v>426</v>
      </c>
      <c r="E9" s="48" t="s">
        <v>431</v>
      </c>
      <c r="F9" s="48" t="s">
        <v>432</v>
      </c>
      <c r="G9" s="49" t="s">
        <v>433</v>
      </c>
      <c r="H9" s="49" t="s">
        <v>433</v>
      </c>
      <c r="I9" s="809" t="s">
        <v>1206</v>
      </c>
      <c r="J9" s="50" t="s">
        <v>430</v>
      </c>
    </row>
    <row r="10" spans="1:10" s="47" customFormat="1" ht="33" customHeight="1">
      <c r="A10" s="502"/>
      <c r="B10" s="42"/>
      <c r="C10" s="43">
        <v>8</v>
      </c>
      <c r="D10" s="43" t="s">
        <v>426</v>
      </c>
      <c r="E10" s="48" t="s">
        <v>434</v>
      </c>
      <c r="F10" s="48" t="s">
        <v>435</v>
      </c>
      <c r="G10" s="45" t="s">
        <v>436</v>
      </c>
      <c r="H10" s="45" t="s">
        <v>436</v>
      </c>
      <c r="I10" s="809" t="s">
        <v>1207</v>
      </c>
      <c r="J10" s="50" t="s">
        <v>430</v>
      </c>
    </row>
    <row r="11" spans="1:10" s="47" customFormat="1" ht="33" customHeight="1">
      <c r="A11" s="502"/>
      <c r="B11" s="42"/>
      <c r="C11" s="43">
        <v>9</v>
      </c>
      <c r="D11" s="43" t="s">
        <v>426</v>
      </c>
      <c r="E11" s="48" t="s">
        <v>131</v>
      </c>
      <c r="F11" s="48" t="s">
        <v>437</v>
      </c>
      <c r="G11" s="45" t="s">
        <v>438</v>
      </c>
      <c r="H11" s="45" t="s">
        <v>439</v>
      </c>
      <c r="I11" s="810" t="s">
        <v>1208</v>
      </c>
      <c r="J11" s="50" t="s">
        <v>430</v>
      </c>
    </row>
    <row r="12" spans="1:10" s="47" customFormat="1" ht="33" customHeight="1">
      <c r="A12" s="502"/>
      <c r="B12" s="42"/>
      <c r="C12" s="43">
        <v>10</v>
      </c>
      <c r="D12" s="43" t="s">
        <v>440</v>
      </c>
      <c r="E12" s="48" t="s">
        <v>441</v>
      </c>
      <c r="F12" s="48"/>
      <c r="G12" s="45" t="s">
        <v>442</v>
      </c>
      <c r="H12" s="45" t="s">
        <v>442</v>
      </c>
      <c r="I12" s="811" t="s">
        <v>581</v>
      </c>
      <c r="J12" s="50" t="s">
        <v>430</v>
      </c>
    </row>
    <row r="13" spans="1:10" s="47" customFormat="1" ht="33" customHeight="1">
      <c r="A13" s="502"/>
      <c r="B13" s="42"/>
      <c r="C13" s="43">
        <v>11</v>
      </c>
      <c r="D13" s="43" t="s">
        <v>440</v>
      </c>
      <c r="E13" s="48" t="s">
        <v>443</v>
      </c>
      <c r="F13" s="48" t="s">
        <v>444</v>
      </c>
      <c r="G13" s="49" t="s">
        <v>445</v>
      </c>
      <c r="H13" s="45" t="s">
        <v>446</v>
      </c>
      <c r="I13" s="809" t="s">
        <v>1209</v>
      </c>
      <c r="J13" s="50" t="s">
        <v>430</v>
      </c>
    </row>
    <row r="14" spans="1:10" s="47" customFormat="1" ht="33" customHeight="1">
      <c r="A14" s="502"/>
      <c r="B14" s="42"/>
      <c r="C14" s="43">
        <v>12</v>
      </c>
      <c r="D14" s="43" t="s">
        <v>440</v>
      </c>
      <c r="E14" s="48" t="s">
        <v>735</v>
      </c>
      <c r="F14" s="48" t="s">
        <v>447</v>
      </c>
      <c r="G14" s="49" t="s">
        <v>448</v>
      </c>
      <c r="H14" s="45" t="s">
        <v>449</v>
      </c>
      <c r="I14" s="811" t="s">
        <v>1210</v>
      </c>
      <c r="J14" s="50" t="s">
        <v>430</v>
      </c>
    </row>
    <row r="15" spans="1:10" s="47" customFormat="1" ht="33" customHeight="1">
      <c r="A15" s="502"/>
      <c r="B15" s="42"/>
      <c r="C15" s="43">
        <v>13</v>
      </c>
      <c r="D15" s="43" t="s">
        <v>440</v>
      </c>
      <c r="E15" s="48" t="s">
        <v>450</v>
      </c>
      <c r="F15" s="48" t="s">
        <v>451</v>
      </c>
      <c r="G15" s="45" t="s">
        <v>452</v>
      </c>
      <c r="H15" s="45" t="s">
        <v>452</v>
      </c>
      <c r="I15" s="811" t="s">
        <v>1211</v>
      </c>
      <c r="J15" s="50" t="s">
        <v>430</v>
      </c>
    </row>
    <row r="16" spans="1:10" s="47" customFormat="1" ht="33" customHeight="1">
      <c r="A16" s="502"/>
      <c r="B16" s="42"/>
      <c r="C16" s="43">
        <v>14</v>
      </c>
      <c r="D16" s="43" t="s">
        <v>440</v>
      </c>
      <c r="E16" s="48" t="s">
        <v>149</v>
      </c>
      <c r="F16" s="48" t="s">
        <v>453</v>
      </c>
      <c r="G16" s="45" t="s">
        <v>454</v>
      </c>
      <c r="H16" s="45" t="s">
        <v>455</v>
      </c>
      <c r="I16" s="809" t="s">
        <v>1212</v>
      </c>
      <c r="J16" s="50" t="s">
        <v>430</v>
      </c>
    </row>
    <row r="17" spans="1:10" s="47" customFormat="1" ht="33" customHeight="1">
      <c r="A17" s="502"/>
      <c r="B17" s="42"/>
      <c r="C17" s="43">
        <v>15</v>
      </c>
      <c r="D17" s="43" t="s">
        <v>456</v>
      </c>
      <c r="E17" s="51" t="s">
        <v>457</v>
      </c>
      <c r="F17" s="51" t="s">
        <v>458</v>
      </c>
      <c r="G17" s="52" t="s">
        <v>459</v>
      </c>
      <c r="H17" s="52" t="s">
        <v>459</v>
      </c>
      <c r="I17" s="810" t="s">
        <v>1213</v>
      </c>
      <c r="J17" s="50" t="s">
        <v>460</v>
      </c>
    </row>
    <row r="18" spans="1:10" s="47" customFormat="1" ht="33" customHeight="1">
      <c r="A18" s="502"/>
      <c r="B18" s="42"/>
      <c r="C18" s="43">
        <v>16</v>
      </c>
      <c r="D18" s="43" t="s">
        <v>456</v>
      </c>
      <c r="E18" s="51" t="s">
        <v>461</v>
      </c>
      <c r="F18" s="51" t="s">
        <v>462</v>
      </c>
      <c r="G18" s="52" t="s">
        <v>463</v>
      </c>
      <c r="H18" s="52" t="s">
        <v>463</v>
      </c>
      <c r="I18" s="809" t="s">
        <v>1214</v>
      </c>
      <c r="J18" s="50" t="s">
        <v>460</v>
      </c>
    </row>
    <row r="19" spans="1:10" s="47" customFormat="1" ht="33" customHeight="1">
      <c r="A19" s="502"/>
      <c r="B19" s="42"/>
      <c r="C19" s="43">
        <v>17</v>
      </c>
      <c r="D19" s="43" t="s">
        <v>464</v>
      </c>
      <c r="E19" s="51" t="s">
        <v>465</v>
      </c>
      <c r="F19" s="51" t="s">
        <v>466</v>
      </c>
      <c r="G19" s="52" t="s">
        <v>467</v>
      </c>
      <c r="H19" s="52" t="s">
        <v>467</v>
      </c>
      <c r="I19" s="809" t="s">
        <v>1215</v>
      </c>
      <c r="J19" s="50" t="s">
        <v>460</v>
      </c>
    </row>
    <row r="20" spans="1:10" s="47" customFormat="1" ht="33" customHeight="1">
      <c r="A20" s="502"/>
      <c r="B20" s="42"/>
      <c r="C20" s="43">
        <v>18</v>
      </c>
      <c r="D20" s="43" t="s">
        <v>464</v>
      </c>
      <c r="E20" s="51" t="s">
        <v>468</v>
      </c>
      <c r="F20" s="51" t="s">
        <v>469</v>
      </c>
      <c r="G20" s="52" t="s">
        <v>470</v>
      </c>
      <c r="H20" s="52" t="s">
        <v>470</v>
      </c>
      <c r="I20" s="809" t="s">
        <v>1216</v>
      </c>
      <c r="J20" s="50" t="s">
        <v>460</v>
      </c>
    </row>
    <row r="21" spans="1:10" s="47" customFormat="1" ht="33" customHeight="1">
      <c r="A21" s="502"/>
      <c r="B21" s="42"/>
      <c r="C21" s="43">
        <v>19</v>
      </c>
      <c r="D21" s="43" t="s">
        <v>464</v>
      </c>
      <c r="E21" s="51" t="s">
        <v>471</v>
      </c>
      <c r="F21" s="51" t="s">
        <v>472</v>
      </c>
      <c r="G21" s="53" t="s">
        <v>473</v>
      </c>
      <c r="H21" s="53" t="s">
        <v>473</v>
      </c>
      <c r="I21" s="809" t="s">
        <v>1217</v>
      </c>
      <c r="J21" s="50" t="s">
        <v>460</v>
      </c>
    </row>
    <row r="22" spans="1:10" s="47" customFormat="1" ht="33" customHeight="1">
      <c r="A22" s="502"/>
      <c r="B22" s="42"/>
      <c r="C22" s="43">
        <v>20</v>
      </c>
      <c r="D22" s="43" t="s">
        <v>464</v>
      </c>
      <c r="E22" s="51" t="s">
        <v>474</v>
      </c>
      <c r="F22" s="51" t="s">
        <v>475</v>
      </c>
      <c r="G22" s="52" t="s">
        <v>429</v>
      </c>
      <c r="H22" s="52" t="s">
        <v>429</v>
      </c>
      <c r="I22" s="810" t="s">
        <v>1218</v>
      </c>
      <c r="J22" s="50" t="s">
        <v>460</v>
      </c>
    </row>
    <row r="23" spans="1:10" s="47" customFormat="1" ht="33" customHeight="1">
      <c r="A23" s="502"/>
      <c r="B23" s="42"/>
      <c r="C23" s="43">
        <v>21</v>
      </c>
      <c r="D23" s="43" t="s">
        <v>476</v>
      </c>
      <c r="E23" s="51" t="s">
        <v>479</v>
      </c>
      <c r="F23" s="51"/>
      <c r="G23" s="45" t="s">
        <v>480</v>
      </c>
      <c r="H23" s="45" t="s">
        <v>480</v>
      </c>
      <c r="I23" s="809" t="s">
        <v>1219</v>
      </c>
      <c r="J23" s="50" t="s">
        <v>478</v>
      </c>
    </row>
    <row r="24" spans="1:10" s="47" customFormat="1" ht="33" customHeight="1">
      <c r="A24" s="502"/>
      <c r="B24" s="42"/>
      <c r="C24" s="43">
        <v>22</v>
      </c>
      <c r="D24" s="43" t="s">
        <v>481</v>
      </c>
      <c r="E24" s="54" t="s">
        <v>482</v>
      </c>
      <c r="F24" s="54"/>
      <c r="G24" s="55" t="s">
        <v>483</v>
      </c>
      <c r="H24" s="55" t="s">
        <v>484</v>
      </c>
      <c r="I24" s="809" t="s">
        <v>1220</v>
      </c>
      <c r="J24" s="46" t="s">
        <v>485</v>
      </c>
    </row>
    <row r="25" spans="1:10" s="47" customFormat="1" ht="33" customHeight="1">
      <c r="A25" s="502"/>
      <c r="B25" s="42"/>
      <c r="C25" s="43">
        <v>23</v>
      </c>
      <c r="D25" s="43" t="s">
        <v>481</v>
      </c>
      <c r="E25" s="54" t="s">
        <v>193</v>
      </c>
      <c r="F25" s="54" t="s">
        <v>486</v>
      </c>
      <c r="G25" s="55" t="s">
        <v>487</v>
      </c>
      <c r="H25" s="55" t="s">
        <v>487</v>
      </c>
      <c r="I25" s="809" t="s">
        <v>1221</v>
      </c>
      <c r="J25" s="46" t="s">
        <v>485</v>
      </c>
    </row>
    <row r="26" spans="1:10" s="47" customFormat="1" ht="33" customHeight="1">
      <c r="A26" s="502"/>
      <c r="B26" s="42"/>
      <c r="C26" s="43">
        <v>24</v>
      </c>
      <c r="D26" s="43" t="s">
        <v>481</v>
      </c>
      <c r="E26" s="54" t="s">
        <v>488</v>
      </c>
      <c r="F26" s="54"/>
      <c r="G26" s="45" t="s">
        <v>436</v>
      </c>
      <c r="H26" s="45" t="s">
        <v>419</v>
      </c>
      <c r="I26" s="809" t="s">
        <v>1222</v>
      </c>
      <c r="J26" s="46" t="s">
        <v>485</v>
      </c>
    </row>
    <row r="27" spans="1:10" s="47" customFormat="1" ht="33" customHeight="1">
      <c r="A27" s="502"/>
      <c r="B27" s="42"/>
      <c r="C27" s="43">
        <v>25</v>
      </c>
      <c r="D27" s="43" t="s">
        <v>481</v>
      </c>
      <c r="E27" s="54" t="s">
        <v>489</v>
      </c>
      <c r="F27" s="54" t="s">
        <v>490</v>
      </c>
      <c r="G27" s="55" t="s">
        <v>491</v>
      </c>
      <c r="H27" s="55" t="s">
        <v>491</v>
      </c>
      <c r="I27" s="809" t="s">
        <v>1223</v>
      </c>
      <c r="J27" s="46" t="s">
        <v>485</v>
      </c>
    </row>
    <row r="28" spans="1:10" s="47" customFormat="1" ht="33" customHeight="1">
      <c r="A28" s="502"/>
      <c r="B28" s="42"/>
      <c r="C28" s="43">
        <v>26</v>
      </c>
      <c r="D28" s="43" t="s">
        <v>492</v>
      </c>
      <c r="E28" s="54" t="s">
        <v>493</v>
      </c>
      <c r="F28" s="54" t="s">
        <v>494</v>
      </c>
      <c r="G28" s="55" t="s">
        <v>491</v>
      </c>
      <c r="H28" s="55" t="s">
        <v>495</v>
      </c>
      <c r="I28" s="809" t="s">
        <v>1224</v>
      </c>
      <c r="J28" s="46" t="s">
        <v>485</v>
      </c>
    </row>
    <row r="29" spans="1:10" s="47" customFormat="1" ht="33" customHeight="1">
      <c r="A29" s="502"/>
      <c r="B29" s="42"/>
      <c r="C29" s="43">
        <v>27</v>
      </c>
      <c r="D29" s="43" t="s">
        <v>492</v>
      </c>
      <c r="E29" s="54" t="s">
        <v>496</v>
      </c>
      <c r="F29" s="54" t="s">
        <v>497</v>
      </c>
      <c r="G29" s="55" t="s">
        <v>498</v>
      </c>
      <c r="H29" s="55" t="s">
        <v>498</v>
      </c>
      <c r="I29" s="809" t="s">
        <v>1225</v>
      </c>
      <c r="J29" s="46" t="s">
        <v>485</v>
      </c>
    </row>
    <row r="30" spans="1:10" s="47" customFormat="1" ht="33" customHeight="1">
      <c r="A30" s="502"/>
      <c r="B30" s="42"/>
      <c r="C30" s="43">
        <v>28</v>
      </c>
      <c r="D30" s="43" t="s">
        <v>499</v>
      </c>
      <c r="E30" s="56" t="s">
        <v>500</v>
      </c>
      <c r="F30" s="56"/>
      <c r="G30" s="45" t="s">
        <v>480</v>
      </c>
      <c r="H30" s="45" t="s">
        <v>480</v>
      </c>
      <c r="I30" s="809" t="s">
        <v>1226</v>
      </c>
      <c r="J30" s="50" t="s">
        <v>501</v>
      </c>
    </row>
    <row r="31" spans="1:10" s="47" customFormat="1" ht="33" customHeight="1">
      <c r="A31" s="502"/>
      <c r="B31" s="42"/>
      <c r="C31" s="43">
        <v>29</v>
      </c>
      <c r="D31" s="43" t="s">
        <v>499</v>
      </c>
      <c r="E31" s="56" t="s">
        <v>502</v>
      </c>
      <c r="F31" s="56"/>
      <c r="G31" s="57" t="s">
        <v>503</v>
      </c>
      <c r="H31" s="45" t="s">
        <v>477</v>
      </c>
      <c r="I31" s="812" t="s">
        <v>1227</v>
      </c>
      <c r="J31" s="50" t="s">
        <v>501</v>
      </c>
    </row>
    <row r="32" spans="1:10" s="47" customFormat="1" ht="33" customHeight="1">
      <c r="A32" s="502"/>
      <c r="B32" s="42"/>
      <c r="C32" s="43">
        <v>30</v>
      </c>
      <c r="D32" s="43" t="s">
        <v>499</v>
      </c>
      <c r="E32" s="44" t="s">
        <v>504</v>
      </c>
      <c r="F32" s="44"/>
      <c r="G32" s="45" t="s">
        <v>505</v>
      </c>
      <c r="H32" s="45" t="s">
        <v>505</v>
      </c>
      <c r="I32" s="809" t="s">
        <v>1228</v>
      </c>
      <c r="J32" s="50" t="s">
        <v>501</v>
      </c>
    </row>
    <row r="33" spans="1:10" s="47" customFormat="1" ht="33" customHeight="1">
      <c r="A33" s="503" t="s">
        <v>506</v>
      </c>
      <c r="B33" s="506" t="s">
        <v>507</v>
      </c>
      <c r="C33" s="43">
        <v>31</v>
      </c>
      <c r="D33" s="58" t="s">
        <v>414</v>
      </c>
      <c r="E33" s="59" t="s">
        <v>508</v>
      </c>
      <c r="F33" s="59"/>
      <c r="G33" s="60" t="s">
        <v>507</v>
      </c>
      <c r="H33" s="60" t="s">
        <v>507</v>
      </c>
      <c r="I33" s="809" t="s">
        <v>1229</v>
      </c>
      <c r="J33" s="46" t="s">
        <v>416</v>
      </c>
    </row>
    <row r="34" spans="1:10" s="47" customFormat="1" ht="33" customHeight="1">
      <c r="A34" s="504"/>
      <c r="B34" s="507"/>
      <c r="C34" s="43">
        <v>32</v>
      </c>
      <c r="D34" s="43" t="s">
        <v>414</v>
      </c>
      <c r="E34" s="63" t="s">
        <v>509</v>
      </c>
      <c r="F34" s="63"/>
      <c r="G34" s="61" t="s">
        <v>507</v>
      </c>
      <c r="H34" s="61" t="s">
        <v>507</v>
      </c>
      <c r="I34" s="809" t="s">
        <v>1230</v>
      </c>
      <c r="J34" s="46" t="s">
        <v>416</v>
      </c>
    </row>
    <row r="35" spans="1:10" s="47" customFormat="1" ht="33" customHeight="1">
      <c r="A35" s="504"/>
      <c r="B35" s="507"/>
      <c r="C35" s="43">
        <v>33</v>
      </c>
      <c r="D35" s="43" t="s">
        <v>414</v>
      </c>
      <c r="E35" s="63" t="s">
        <v>510</v>
      </c>
      <c r="F35" s="63"/>
      <c r="G35" s="61" t="s">
        <v>511</v>
      </c>
      <c r="H35" s="61" t="s">
        <v>512</v>
      </c>
      <c r="I35" s="809" t="s">
        <v>1231</v>
      </c>
      <c r="J35" s="46" t="s">
        <v>416</v>
      </c>
    </row>
    <row r="36" spans="1:10" s="47" customFormat="1" ht="33" customHeight="1">
      <c r="A36" s="504"/>
      <c r="B36" s="507" t="s">
        <v>459</v>
      </c>
      <c r="C36" s="43">
        <v>34</v>
      </c>
      <c r="D36" s="43" t="s">
        <v>426</v>
      </c>
      <c r="E36" s="63" t="s">
        <v>513</v>
      </c>
      <c r="F36" s="63" t="s">
        <v>514</v>
      </c>
      <c r="G36" s="61" t="s">
        <v>515</v>
      </c>
      <c r="H36" s="61" t="s">
        <v>515</v>
      </c>
      <c r="I36" s="809" t="s">
        <v>1232</v>
      </c>
      <c r="J36" s="50" t="s">
        <v>430</v>
      </c>
    </row>
    <row r="37" spans="1:10" s="47" customFormat="1" ht="33" customHeight="1">
      <c r="A37" s="504"/>
      <c r="B37" s="507"/>
      <c r="C37" s="43">
        <v>35</v>
      </c>
      <c r="D37" s="43" t="s">
        <v>426</v>
      </c>
      <c r="E37" s="63" t="s">
        <v>516</v>
      </c>
      <c r="F37" s="63"/>
      <c r="G37" s="61" t="s">
        <v>517</v>
      </c>
      <c r="H37" s="61" t="s">
        <v>517</v>
      </c>
      <c r="I37" s="809" t="s">
        <v>1233</v>
      </c>
      <c r="J37" s="50" t="s">
        <v>430</v>
      </c>
    </row>
    <row r="38" spans="1:10" s="47" customFormat="1" ht="33" customHeight="1">
      <c r="A38" s="504"/>
      <c r="B38" s="507"/>
      <c r="C38" s="43">
        <v>36</v>
      </c>
      <c r="D38" s="43" t="s">
        <v>426</v>
      </c>
      <c r="E38" s="63" t="s">
        <v>518</v>
      </c>
      <c r="F38" s="63" t="s">
        <v>519</v>
      </c>
      <c r="G38" s="61" t="s">
        <v>520</v>
      </c>
      <c r="H38" s="61" t="s">
        <v>520</v>
      </c>
      <c r="I38" s="809" t="s">
        <v>1234</v>
      </c>
      <c r="J38" s="50" t="s">
        <v>430</v>
      </c>
    </row>
    <row r="39" spans="1:10" s="47" customFormat="1" ht="33" customHeight="1">
      <c r="A39" s="504"/>
      <c r="B39" s="507" t="s">
        <v>521</v>
      </c>
      <c r="C39" s="43">
        <v>37</v>
      </c>
      <c r="D39" s="43" t="s">
        <v>426</v>
      </c>
      <c r="E39" s="63" t="s">
        <v>522</v>
      </c>
      <c r="F39" s="63" t="s">
        <v>523</v>
      </c>
      <c r="G39" s="61" t="s">
        <v>524</v>
      </c>
      <c r="H39" s="61" t="s">
        <v>524</v>
      </c>
      <c r="I39" s="809" t="s">
        <v>1235</v>
      </c>
      <c r="J39" s="50" t="s">
        <v>430</v>
      </c>
    </row>
    <row r="40" spans="1:10" s="47" customFormat="1" ht="33" customHeight="1">
      <c r="A40" s="504"/>
      <c r="B40" s="507"/>
      <c r="C40" s="43">
        <v>38</v>
      </c>
      <c r="D40" s="43" t="s">
        <v>426</v>
      </c>
      <c r="E40" s="63" t="s">
        <v>525</v>
      </c>
      <c r="F40" s="63" t="s">
        <v>526</v>
      </c>
      <c r="G40" s="61" t="s">
        <v>527</v>
      </c>
      <c r="H40" s="61" t="s">
        <v>528</v>
      </c>
      <c r="I40" s="810" t="s">
        <v>1236</v>
      </c>
      <c r="J40" s="50" t="s">
        <v>430</v>
      </c>
    </row>
    <row r="41" spans="1:10" s="47" customFormat="1" ht="33" customHeight="1">
      <c r="A41" s="504"/>
      <c r="B41" s="64" t="s">
        <v>521</v>
      </c>
      <c r="C41" s="43">
        <v>39</v>
      </c>
      <c r="D41" s="43" t="s">
        <v>456</v>
      </c>
      <c r="E41" s="63" t="s">
        <v>529</v>
      </c>
      <c r="F41" s="63" t="s">
        <v>530</v>
      </c>
      <c r="G41" s="61" t="s">
        <v>531</v>
      </c>
      <c r="H41" s="61" t="s">
        <v>532</v>
      </c>
      <c r="I41" s="813" t="s">
        <v>1237</v>
      </c>
      <c r="J41" s="50" t="s">
        <v>460</v>
      </c>
    </row>
    <row r="42" spans="1:10" s="47" customFormat="1" ht="33" customHeight="1">
      <c r="A42" s="504"/>
      <c r="B42" s="64" t="s">
        <v>533</v>
      </c>
      <c r="C42" s="43">
        <v>40</v>
      </c>
      <c r="D42" s="43" t="s">
        <v>456</v>
      </c>
      <c r="E42" s="63" t="s">
        <v>534</v>
      </c>
      <c r="F42" s="63" t="s">
        <v>535</v>
      </c>
      <c r="G42" s="61" t="s">
        <v>533</v>
      </c>
      <c r="H42" s="61" t="s">
        <v>533</v>
      </c>
      <c r="I42" s="809" t="s">
        <v>1238</v>
      </c>
      <c r="J42" s="50" t="s">
        <v>460</v>
      </c>
    </row>
    <row r="43" spans="1:10" s="47" customFormat="1" ht="33" customHeight="1">
      <c r="A43" s="504"/>
      <c r="B43" s="507" t="s">
        <v>515</v>
      </c>
      <c r="C43" s="43">
        <v>41</v>
      </c>
      <c r="D43" s="43" t="s">
        <v>456</v>
      </c>
      <c r="E43" s="63" t="s">
        <v>536</v>
      </c>
      <c r="F43" s="63" t="s">
        <v>537</v>
      </c>
      <c r="G43" s="61" t="s">
        <v>515</v>
      </c>
      <c r="H43" s="61" t="s">
        <v>515</v>
      </c>
      <c r="I43" s="809" t="s">
        <v>1239</v>
      </c>
      <c r="J43" s="50" t="s">
        <v>460</v>
      </c>
    </row>
    <row r="44" spans="1:10" s="47" customFormat="1" ht="33" customHeight="1">
      <c r="A44" s="504"/>
      <c r="B44" s="507"/>
      <c r="C44" s="43">
        <v>42</v>
      </c>
      <c r="D44" s="43" t="s">
        <v>456</v>
      </c>
      <c r="E44" s="63" t="s">
        <v>409</v>
      </c>
      <c r="F44" s="63" t="s">
        <v>538</v>
      </c>
      <c r="G44" s="61" t="s">
        <v>539</v>
      </c>
      <c r="H44" s="61" t="s">
        <v>539</v>
      </c>
      <c r="I44" s="809" t="s">
        <v>1240</v>
      </c>
      <c r="J44" s="50" t="s">
        <v>460</v>
      </c>
    </row>
    <row r="45" spans="1:10" s="47" customFormat="1" ht="33" customHeight="1">
      <c r="A45" s="504"/>
      <c r="B45" s="64" t="s">
        <v>540</v>
      </c>
      <c r="C45" s="43">
        <v>43</v>
      </c>
      <c r="D45" s="43" t="s">
        <v>456</v>
      </c>
      <c r="E45" s="63" t="s">
        <v>541</v>
      </c>
      <c r="F45" s="63" t="s">
        <v>542</v>
      </c>
      <c r="G45" s="61" t="s">
        <v>463</v>
      </c>
      <c r="H45" s="61" t="s">
        <v>463</v>
      </c>
      <c r="I45" s="809" t="s">
        <v>1214</v>
      </c>
      <c r="J45" s="50" t="s">
        <v>460</v>
      </c>
    </row>
    <row r="46" spans="1:10" s="47" customFormat="1" ht="33" customHeight="1">
      <c r="A46" s="504"/>
      <c r="B46" s="64" t="s">
        <v>543</v>
      </c>
      <c r="C46" s="43">
        <v>44</v>
      </c>
      <c r="D46" s="43" t="s">
        <v>464</v>
      </c>
      <c r="E46" s="63">
        <v>2015230</v>
      </c>
      <c r="F46" s="63" t="s">
        <v>544</v>
      </c>
      <c r="G46" s="61" t="s">
        <v>452</v>
      </c>
      <c r="H46" s="61" t="s">
        <v>452</v>
      </c>
      <c r="I46" s="810" t="s">
        <v>1241</v>
      </c>
      <c r="J46" s="50" t="s">
        <v>460</v>
      </c>
    </row>
    <row r="47" spans="1:10" s="47" customFormat="1" ht="33" customHeight="1">
      <c r="A47" s="504"/>
      <c r="B47" s="64" t="s">
        <v>521</v>
      </c>
      <c r="C47" s="43">
        <v>45</v>
      </c>
      <c r="D47" s="43" t="s">
        <v>481</v>
      </c>
      <c r="E47" s="63" t="s">
        <v>545</v>
      </c>
      <c r="F47" s="63" t="s">
        <v>546</v>
      </c>
      <c r="G47" s="61" t="s">
        <v>487</v>
      </c>
      <c r="H47" s="61" t="s">
        <v>487</v>
      </c>
      <c r="I47" s="811" t="s">
        <v>1242</v>
      </c>
      <c r="J47" s="46" t="s">
        <v>485</v>
      </c>
    </row>
    <row r="48" spans="1:10" s="47" customFormat="1" ht="33" customHeight="1">
      <c r="A48" s="505"/>
      <c r="B48" s="65" t="s">
        <v>487</v>
      </c>
      <c r="C48" s="43">
        <v>46</v>
      </c>
      <c r="D48" s="43" t="s">
        <v>499</v>
      </c>
      <c r="E48" s="63" t="s">
        <v>547</v>
      </c>
      <c r="F48" s="63" t="s">
        <v>548</v>
      </c>
      <c r="G48" s="61" t="s">
        <v>549</v>
      </c>
      <c r="H48" s="61" t="s">
        <v>549</v>
      </c>
      <c r="I48" s="809" t="s">
        <v>1243</v>
      </c>
      <c r="J48" s="50" t="s">
        <v>501</v>
      </c>
    </row>
    <row r="49" spans="1:10" s="47" customFormat="1" ht="33" customHeight="1">
      <c r="A49" s="497" t="s">
        <v>550</v>
      </c>
      <c r="B49" s="50" t="s">
        <v>551</v>
      </c>
      <c r="C49" s="43">
        <v>47</v>
      </c>
      <c r="D49" s="43" t="s">
        <v>481</v>
      </c>
      <c r="E49" s="66" t="s">
        <v>552</v>
      </c>
      <c r="F49" s="66"/>
      <c r="G49" s="61" t="s">
        <v>553</v>
      </c>
      <c r="H49" s="61" t="s">
        <v>551</v>
      </c>
      <c r="I49" s="814" t="s">
        <v>1244</v>
      </c>
      <c r="J49" s="46" t="s">
        <v>485</v>
      </c>
    </row>
    <row r="50" spans="1:10" s="47" customFormat="1" ht="33" customHeight="1">
      <c r="A50" s="497"/>
      <c r="B50" s="50" t="s">
        <v>554</v>
      </c>
      <c r="C50" s="43">
        <v>48</v>
      </c>
      <c r="D50" s="43" t="s">
        <v>426</v>
      </c>
      <c r="E50" s="66" t="s">
        <v>555</v>
      </c>
      <c r="F50" s="66"/>
      <c r="G50" s="61" t="s">
        <v>554</v>
      </c>
      <c r="H50" s="61" t="s">
        <v>554</v>
      </c>
      <c r="I50" s="809" t="s">
        <v>1245</v>
      </c>
      <c r="J50" s="50" t="s">
        <v>430</v>
      </c>
    </row>
    <row r="51" spans="1:10" s="47" customFormat="1" ht="33" customHeight="1">
      <c r="A51" s="497"/>
      <c r="B51" s="498" t="s">
        <v>515</v>
      </c>
      <c r="C51" s="43">
        <v>49</v>
      </c>
      <c r="D51" s="43" t="s">
        <v>481</v>
      </c>
      <c r="E51" s="66" t="s">
        <v>556</v>
      </c>
      <c r="F51" s="66" t="s">
        <v>557</v>
      </c>
      <c r="G51" s="67" t="s">
        <v>558</v>
      </c>
      <c r="H51" s="67" t="s">
        <v>558</v>
      </c>
      <c r="I51" s="809" t="s">
        <v>1246</v>
      </c>
      <c r="J51" s="46" t="s">
        <v>485</v>
      </c>
    </row>
    <row r="52" spans="1:10" s="68" customFormat="1" ht="33" customHeight="1">
      <c r="A52" s="497"/>
      <c r="B52" s="499"/>
      <c r="C52" s="43">
        <v>50</v>
      </c>
      <c r="D52" s="43" t="s">
        <v>481</v>
      </c>
      <c r="E52" s="62" t="s">
        <v>559</v>
      </c>
      <c r="F52" s="61" t="s">
        <v>560</v>
      </c>
      <c r="G52" s="61" t="s">
        <v>561</v>
      </c>
      <c r="H52" s="61" t="s">
        <v>561</v>
      </c>
      <c r="I52" s="809" t="s">
        <v>1247</v>
      </c>
      <c r="J52" s="46" t="s">
        <v>485</v>
      </c>
    </row>
    <row r="53" spans="1:10" s="47" customFormat="1" ht="33" customHeight="1">
      <c r="A53" s="497"/>
      <c r="B53" s="499"/>
      <c r="C53" s="43">
        <v>51</v>
      </c>
      <c r="D53" s="43" t="s">
        <v>481</v>
      </c>
      <c r="E53" s="66" t="s">
        <v>562</v>
      </c>
      <c r="F53" s="66"/>
      <c r="G53" s="63" t="s">
        <v>563</v>
      </c>
      <c r="H53" s="69" t="s">
        <v>564</v>
      </c>
      <c r="I53" s="809" t="s">
        <v>1248</v>
      </c>
      <c r="J53" s="46" t="s">
        <v>485</v>
      </c>
    </row>
    <row r="54" spans="1:10" s="47" customFormat="1" ht="33" customHeight="1">
      <c r="A54" s="497"/>
      <c r="B54" s="499"/>
      <c r="C54" s="43">
        <v>52</v>
      </c>
      <c r="D54" s="43" t="s">
        <v>481</v>
      </c>
      <c r="E54" s="66" t="s">
        <v>565</v>
      </c>
      <c r="F54" s="66"/>
      <c r="G54" s="67" t="s">
        <v>564</v>
      </c>
      <c r="H54" s="67" t="s">
        <v>564</v>
      </c>
      <c r="I54" s="809" t="s">
        <v>1249</v>
      </c>
      <c r="J54" s="46" t="s">
        <v>485</v>
      </c>
    </row>
    <row r="55" spans="1:10" s="47" customFormat="1" ht="33" customHeight="1">
      <c r="A55" s="497"/>
      <c r="B55" s="500"/>
      <c r="C55" s="43">
        <v>53</v>
      </c>
      <c r="D55" s="43" t="s">
        <v>481</v>
      </c>
      <c r="E55" s="66" t="s">
        <v>566</v>
      </c>
      <c r="F55" s="66" t="s">
        <v>567</v>
      </c>
      <c r="G55" s="67" t="s">
        <v>568</v>
      </c>
      <c r="H55" s="67" t="s">
        <v>569</v>
      </c>
      <c r="I55" s="809" t="s">
        <v>1250</v>
      </c>
      <c r="J55" s="46" t="s">
        <v>485</v>
      </c>
    </row>
    <row r="56" spans="1:10" s="47" customFormat="1" ht="33" customHeight="1">
      <c r="A56" s="497"/>
      <c r="B56" s="817" t="s">
        <v>570</v>
      </c>
      <c r="C56" s="43">
        <v>54</v>
      </c>
      <c r="D56" s="43" t="s">
        <v>481</v>
      </c>
      <c r="E56" s="66" t="s">
        <v>571</v>
      </c>
      <c r="F56" s="66"/>
      <c r="G56" s="61" t="s">
        <v>572</v>
      </c>
      <c r="H56" s="61" t="s">
        <v>572</v>
      </c>
      <c r="I56" s="814" t="s">
        <v>1251</v>
      </c>
      <c r="J56" s="46" t="s">
        <v>485</v>
      </c>
    </row>
    <row r="57" spans="1:10" s="47" customFormat="1" ht="33" customHeight="1">
      <c r="A57" s="497"/>
      <c r="B57" s="70" t="s">
        <v>477</v>
      </c>
      <c r="C57" s="43">
        <v>55</v>
      </c>
      <c r="D57" s="815" t="s">
        <v>476</v>
      </c>
      <c r="E57" s="815" t="s">
        <v>573</v>
      </c>
      <c r="F57" s="815"/>
      <c r="G57" s="70" t="s">
        <v>574</v>
      </c>
      <c r="H57" s="70" t="s">
        <v>477</v>
      </c>
      <c r="I57" s="811" t="s">
        <v>582</v>
      </c>
      <c r="J57" s="816" t="s">
        <v>575</v>
      </c>
    </row>
    <row r="58" spans="1:10" ht="18.75">
      <c r="A58" s="34" t="s">
        <v>580</v>
      </c>
    </row>
  </sheetData>
  <mergeCells count="9">
    <mergeCell ref="A1:J1"/>
    <mergeCell ref="A49:A57"/>
    <mergeCell ref="B51:B55"/>
    <mergeCell ref="A3:A32"/>
    <mergeCell ref="A33:A48"/>
    <mergeCell ref="B33:B35"/>
    <mergeCell ref="B36:B38"/>
    <mergeCell ref="B39:B40"/>
    <mergeCell ref="B43:B44"/>
  </mergeCells>
  <phoneticPr fontId="14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72"/>
  <sheetViews>
    <sheetView workbookViewId="0">
      <pane xSplit="3" ySplit="2" topLeftCell="D258" activePane="bottomRight" state="frozen"/>
      <selection pane="topRight"/>
      <selection pane="bottomLeft"/>
      <selection pane="bottomRight" activeCell="B186" sqref="B186:B223"/>
    </sheetView>
  </sheetViews>
  <sheetFormatPr defaultColWidth="9" defaultRowHeight="13.5" customHeight="1"/>
  <cols>
    <col min="1" max="1" width="7.5" style="461" customWidth="1"/>
    <col min="2" max="2" width="11.75" style="462" customWidth="1"/>
    <col min="3" max="3" width="12" style="461" customWidth="1"/>
    <col min="4" max="4" width="7.875" style="461" customWidth="1"/>
    <col min="5" max="5" width="6.625" style="461" customWidth="1"/>
    <col min="6" max="6" width="7.5" style="461" customWidth="1"/>
    <col min="7" max="7" width="5.875" style="461" customWidth="1"/>
    <col min="8" max="8" width="6.25" style="461" customWidth="1"/>
    <col min="9" max="9" width="9.125" style="461" customWidth="1"/>
    <col min="10" max="10" width="6.125" style="461" customWidth="1"/>
    <col min="11" max="11" width="6.375" style="461" customWidth="1"/>
    <col min="12" max="12" width="8.625" style="461" customWidth="1"/>
    <col min="13" max="13" width="7.625" style="461" customWidth="1"/>
    <col min="14" max="15" width="6.125" style="461" customWidth="1"/>
    <col min="16" max="16" width="8" style="461" customWidth="1"/>
    <col min="17" max="17" width="7.625" style="461" customWidth="1"/>
    <col min="18" max="18" width="7.25" style="461" customWidth="1"/>
    <col min="19" max="19" width="7.375" style="461" customWidth="1"/>
    <col min="20" max="20" width="7.875" style="461" customWidth="1"/>
    <col min="21" max="21" width="6.625" style="461" customWidth="1"/>
    <col min="22" max="22" width="5.625" style="461" customWidth="1"/>
    <col min="23" max="16384" width="9" style="461"/>
  </cols>
  <sheetData>
    <row r="1" spans="1:22" s="462" customFormat="1" ht="13.5" customHeight="1">
      <c r="A1" s="799" t="s">
        <v>843</v>
      </c>
      <c r="B1" s="799" t="s">
        <v>1</v>
      </c>
      <c r="C1" s="459" t="s">
        <v>844</v>
      </c>
      <c r="D1" s="806" t="s">
        <v>845</v>
      </c>
      <c r="E1" s="459" t="s">
        <v>2</v>
      </c>
      <c r="F1" s="459" t="s">
        <v>846</v>
      </c>
      <c r="G1" s="459" t="s">
        <v>847</v>
      </c>
      <c r="H1" s="459" t="s">
        <v>848</v>
      </c>
      <c r="I1" s="459" t="s">
        <v>849</v>
      </c>
      <c r="J1" s="459" t="s">
        <v>850</v>
      </c>
      <c r="K1" s="459" t="s">
        <v>851</v>
      </c>
      <c r="L1" s="459" t="s">
        <v>852</v>
      </c>
      <c r="M1" s="459" t="s">
        <v>852</v>
      </c>
      <c r="N1" s="459" t="s">
        <v>853</v>
      </c>
      <c r="O1" s="459" t="s">
        <v>854</v>
      </c>
      <c r="P1" s="807" t="s">
        <v>1194</v>
      </c>
      <c r="Q1" s="807"/>
      <c r="R1" s="807"/>
      <c r="S1" s="807"/>
      <c r="T1" s="459" t="s">
        <v>855</v>
      </c>
      <c r="U1" s="754" t="s">
        <v>1195</v>
      </c>
      <c r="V1" s="459" t="s">
        <v>3</v>
      </c>
    </row>
    <row r="2" spans="1:22" s="462" customFormat="1" ht="13.5" customHeight="1">
      <c r="A2" s="799"/>
      <c r="B2" s="799"/>
      <c r="C2" s="459" t="s">
        <v>856</v>
      </c>
      <c r="D2" s="806"/>
      <c r="E2" s="459" t="s">
        <v>4</v>
      </c>
      <c r="F2" s="459" t="s">
        <v>1196</v>
      </c>
      <c r="G2" s="459" t="s">
        <v>1197</v>
      </c>
      <c r="H2" s="459" t="s">
        <v>1197</v>
      </c>
      <c r="I2" s="459" t="s">
        <v>5</v>
      </c>
      <c r="J2" s="459" t="s">
        <v>1197</v>
      </c>
      <c r="K2" s="459" t="s">
        <v>5</v>
      </c>
      <c r="L2" s="459" t="s">
        <v>857</v>
      </c>
      <c r="M2" s="459" t="s">
        <v>858</v>
      </c>
      <c r="N2" s="459" t="s">
        <v>5</v>
      </c>
      <c r="O2" s="459" t="s">
        <v>1198</v>
      </c>
      <c r="P2" s="808" t="s">
        <v>859</v>
      </c>
      <c r="Q2" s="808" t="s">
        <v>860</v>
      </c>
      <c r="R2" s="808" t="s">
        <v>861</v>
      </c>
      <c r="S2" s="808" t="s">
        <v>745</v>
      </c>
      <c r="T2" s="459" t="s">
        <v>6</v>
      </c>
      <c r="U2" s="754" t="s">
        <v>1199</v>
      </c>
      <c r="V2" s="459" t="s">
        <v>7</v>
      </c>
    </row>
    <row r="3" spans="1:22" ht="13.5" customHeight="1">
      <c r="A3" s="509" t="s">
        <v>862</v>
      </c>
      <c r="B3" s="511" t="s">
        <v>586</v>
      </c>
      <c r="C3" s="509" t="s">
        <v>680</v>
      </c>
      <c r="D3" s="489" t="s">
        <v>783</v>
      </c>
      <c r="E3" s="300">
        <v>140.19999999999999</v>
      </c>
      <c r="F3" s="300">
        <v>135</v>
      </c>
      <c r="G3" s="300">
        <v>5.3</v>
      </c>
      <c r="H3" s="300">
        <v>36.200000000000003</v>
      </c>
      <c r="I3" s="300">
        <v>583</v>
      </c>
      <c r="J3" s="300">
        <v>16.399999999999999</v>
      </c>
      <c r="K3" s="300">
        <v>45.4</v>
      </c>
      <c r="L3" s="300">
        <v>212.6</v>
      </c>
      <c r="M3" s="300">
        <v>196.7</v>
      </c>
      <c r="N3" s="300">
        <v>92.5</v>
      </c>
      <c r="O3" s="300">
        <v>26.2</v>
      </c>
      <c r="P3" s="273">
        <v>15.56</v>
      </c>
      <c r="Q3" s="273">
        <v>15.13</v>
      </c>
      <c r="R3" s="273">
        <v>15.52</v>
      </c>
      <c r="S3" s="273">
        <v>15.4</v>
      </c>
      <c r="T3" s="300">
        <v>700.2</v>
      </c>
      <c r="U3" s="273">
        <v>9.7647897362794094</v>
      </c>
      <c r="V3" s="489">
        <v>1</v>
      </c>
    </row>
    <row r="4" spans="1:22" ht="13.5" customHeight="1">
      <c r="A4" s="509"/>
      <c r="B4" s="511"/>
      <c r="C4" s="509" t="s">
        <v>680</v>
      </c>
      <c r="D4" s="489" t="s">
        <v>863</v>
      </c>
      <c r="E4" s="300">
        <v>132.9</v>
      </c>
      <c r="F4" s="300">
        <v>143</v>
      </c>
      <c r="G4" s="300">
        <v>3.35</v>
      </c>
      <c r="H4" s="300">
        <v>21.76</v>
      </c>
      <c r="I4" s="300">
        <v>549.4</v>
      </c>
      <c r="J4" s="300">
        <v>16.010000000000002</v>
      </c>
      <c r="K4" s="300">
        <v>73.52</v>
      </c>
      <c r="L4" s="300">
        <v>190.46</v>
      </c>
      <c r="M4" s="300">
        <v>169</v>
      </c>
      <c r="N4" s="300">
        <v>88.73</v>
      </c>
      <c r="O4" s="300">
        <v>25.3</v>
      </c>
      <c r="P4" s="273">
        <v>12.37</v>
      </c>
      <c r="Q4" s="273">
        <v>12.15</v>
      </c>
      <c r="R4" s="273">
        <v>12.08</v>
      </c>
      <c r="S4" s="273">
        <v>12.2</v>
      </c>
      <c r="T4" s="300">
        <v>610</v>
      </c>
      <c r="U4" s="273">
        <v>10.37</v>
      </c>
      <c r="V4" s="489">
        <v>3</v>
      </c>
    </row>
    <row r="5" spans="1:22" ht="13.5" customHeight="1">
      <c r="A5" s="509"/>
      <c r="B5" s="511"/>
      <c r="C5" s="509" t="s">
        <v>680</v>
      </c>
      <c r="D5" s="489" t="s">
        <v>787</v>
      </c>
      <c r="E5" s="300">
        <v>123.6</v>
      </c>
      <c r="F5" s="300">
        <v>141</v>
      </c>
      <c r="G5" s="300">
        <v>7.5</v>
      </c>
      <c r="H5" s="300">
        <v>30.6</v>
      </c>
      <c r="I5" s="300">
        <v>308</v>
      </c>
      <c r="J5" s="300">
        <v>18.5</v>
      </c>
      <c r="K5" s="300">
        <v>60.5</v>
      </c>
      <c r="L5" s="300">
        <v>160.43</v>
      </c>
      <c r="M5" s="300">
        <v>147.79</v>
      </c>
      <c r="N5" s="300">
        <v>92.1</v>
      </c>
      <c r="O5" s="300">
        <v>25.73</v>
      </c>
      <c r="P5" s="273">
        <v>12.02</v>
      </c>
      <c r="Q5" s="273">
        <v>12.4</v>
      </c>
      <c r="R5" s="273">
        <v>12.7</v>
      </c>
      <c r="S5" s="273">
        <v>12.37</v>
      </c>
      <c r="T5" s="300">
        <v>618.70000000000005</v>
      </c>
      <c r="U5" s="273">
        <v>5.16</v>
      </c>
      <c r="V5" s="489">
        <v>5</v>
      </c>
    </row>
    <row r="6" spans="1:22" ht="13.5" customHeight="1">
      <c r="A6" s="509"/>
      <c r="B6" s="511"/>
      <c r="C6" s="509" t="s">
        <v>680</v>
      </c>
      <c r="D6" s="489" t="s">
        <v>752</v>
      </c>
      <c r="E6" s="300">
        <v>110.6</v>
      </c>
      <c r="F6" s="300">
        <v>150</v>
      </c>
      <c r="G6" s="300">
        <v>4.4000000000000004</v>
      </c>
      <c r="H6" s="300">
        <v>26.5</v>
      </c>
      <c r="I6" s="300">
        <v>502.3</v>
      </c>
      <c r="J6" s="300">
        <v>17.399999999999999</v>
      </c>
      <c r="K6" s="300">
        <v>65.7</v>
      </c>
      <c r="L6" s="300">
        <v>156.5</v>
      </c>
      <c r="M6" s="300">
        <v>124.4</v>
      </c>
      <c r="N6" s="300">
        <v>79.5</v>
      </c>
      <c r="O6" s="300">
        <v>26.1</v>
      </c>
      <c r="P6" s="273">
        <v>13</v>
      </c>
      <c r="Q6" s="273">
        <v>13.85</v>
      </c>
      <c r="R6" s="273">
        <v>14.25</v>
      </c>
      <c r="S6" s="273">
        <v>13.7</v>
      </c>
      <c r="T6" s="300">
        <v>685</v>
      </c>
      <c r="U6" s="273">
        <v>10.1286173633441</v>
      </c>
      <c r="V6" s="489">
        <v>3</v>
      </c>
    </row>
    <row r="7" spans="1:22" ht="13.5" customHeight="1">
      <c r="A7" s="509"/>
      <c r="B7" s="511"/>
      <c r="C7" s="509" t="s">
        <v>680</v>
      </c>
      <c r="D7" s="489" t="s">
        <v>743</v>
      </c>
      <c r="E7" s="300">
        <v>120.4</v>
      </c>
      <c r="F7" s="300">
        <v>142</v>
      </c>
      <c r="G7" s="300">
        <v>6.65</v>
      </c>
      <c r="H7" s="300">
        <v>40.97</v>
      </c>
      <c r="I7" s="300">
        <v>516.1</v>
      </c>
      <c r="J7" s="300">
        <v>22.64</v>
      </c>
      <c r="K7" s="300">
        <v>55.26</v>
      </c>
      <c r="L7" s="300">
        <v>175.8</v>
      </c>
      <c r="M7" s="300">
        <v>136.6</v>
      </c>
      <c r="N7" s="300">
        <v>77.7</v>
      </c>
      <c r="O7" s="300">
        <v>24.5</v>
      </c>
      <c r="P7" s="273">
        <v>14.35</v>
      </c>
      <c r="Q7" s="273">
        <v>14.73</v>
      </c>
      <c r="R7" s="273">
        <v>13.84</v>
      </c>
      <c r="S7" s="273">
        <v>14.31</v>
      </c>
      <c r="T7" s="300">
        <v>669.04</v>
      </c>
      <c r="U7" s="273">
        <v>8.7386018237082101</v>
      </c>
      <c r="V7" s="489">
        <v>4</v>
      </c>
    </row>
    <row r="8" spans="1:22" ht="13.5" customHeight="1">
      <c r="A8" s="509"/>
      <c r="B8" s="511"/>
      <c r="C8" s="509" t="s">
        <v>680</v>
      </c>
      <c r="D8" s="489" t="s">
        <v>754</v>
      </c>
      <c r="E8" s="300">
        <v>130</v>
      </c>
      <c r="F8" s="300">
        <v>143</v>
      </c>
      <c r="G8" s="300">
        <v>5.9</v>
      </c>
      <c r="H8" s="300">
        <v>29.9</v>
      </c>
      <c r="I8" s="300">
        <v>405</v>
      </c>
      <c r="J8" s="300">
        <v>17.899999999999999</v>
      </c>
      <c r="K8" s="300">
        <v>59.9</v>
      </c>
      <c r="L8" s="300">
        <v>156.80000000000001</v>
      </c>
      <c r="M8" s="300">
        <v>132.6</v>
      </c>
      <c r="N8" s="300">
        <v>84.54</v>
      </c>
      <c r="O8" s="300">
        <v>28.5</v>
      </c>
      <c r="P8" s="273">
        <v>13.58</v>
      </c>
      <c r="Q8" s="273">
        <v>13.58</v>
      </c>
      <c r="R8" s="273">
        <v>12.87</v>
      </c>
      <c r="S8" s="273">
        <v>13.34</v>
      </c>
      <c r="T8" s="300">
        <v>667.2</v>
      </c>
      <c r="U8" s="273">
        <v>6.8054443554843802</v>
      </c>
      <c r="V8" s="489">
        <v>2</v>
      </c>
    </row>
    <row r="9" spans="1:22" ht="13.5" customHeight="1">
      <c r="A9" s="509"/>
      <c r="B9" s="511"/>
      <c r="C9" s="509" t="s">
        <v>680</v>
      </c>
      <c r="D9" s="489" t="s">
        <v>864</v>
      </c>
      <c r="E9" s="300">
        <v>133.80000000000001</v>
      </c>
      <c r="F9" s="300">
        <v>137</v>
      </c>
      <c r="G9" s="300">
        <v>7</v>
      </c>
      <c r="H9" s="300">
        <v>26.8</v>
      </c>
      <c r="I9" s="300">
        <v>282.3</v>
      </c>
      <c r="J9" s="300">
        <v>15.8</v>
      </c>
      <c r="K9" s="300">
        <v>59.1</v>
      </c>
      <c r="L9" s="300">
        <v>185.7</v>
      </c>
      <c r="M9" s="300">
        <v>160.19999999999999</v>
      </c>
      <c r="N9" s="300">
        <v>86.28</v>
      </c>
      <c r="O9" s="300">
        <v>25.19</v>
      </c>
      <c r="P9" s="273">
        <v>12.67</v>
      </c>
      <c r="Q9" s="273">
        <v>12.35</v>
      </c>
      <c r="R9" s="273">
        <v>11.69</v>
      </c>
      <c r="S9" s="273">
        <v>12.24</v>
      </c>
      <c r="T9" s="300">
        <v>611.83000000000004</v>
      </c>
      <c r="U9" s="273">
        <v>4.5599999999999996</v>
      </c>
      <c r="V9" s="489">
        <v>6</v>
      </c>
    </row>
    <row r="10" spans="1:22" ht="13.5" customHeight="1">
      <c r="A10" s="509"/>
      <c r="B10" s="511"/>
      <c r="C10" s="509" t="s">
        <v>680</v>
      </c>
      <c r="D10" s="489" t="s">
        <v>833</v>
      </c>
      <c r="E10" s="300">
        <v>123.5</v>
      </c>
      <c r="F10" s="300">
        <v>138</v>
      </c>
      <c r="G10" s="300">
        <v>5.08</v>
      </c>
      <c r="H10" s="300">
        <v>25.01</v>
      </c>
      <c r="I10" s="300">
        <v>391.8</v>
      </c>
      <c r="J10" s="300">
        <v>16.59</v>
      </c>
      <c r="K10" s="300">
        <v>66.33</v>
      </c>
      <c r="L10" s="300">
        <v>153.30000000000001</v>
      </c>
      <c r="M10" s="300">
        <v>123.6</v>
      </c>
      <c r="N10" s="300">
        <v>80.599999999999994</v>
      </c>
      <c r="O10" s="300">
        <v>28.9</v>
      </c>
      <c r="P10" s="273">
        <v>10.44</v>
      </c>
      <c r="Q10" s="273">
        <v>10.83</v>
      </c>
      <c r="R10" s="273">
        <v>10.76</v>
      </c>
      <c r="S10" s="273">
        <v>10.68</v>
      </c>
      <c r="T10" s="300">
        <v>534</v>
      </c>
      <c r="U10" s="273">
        <v>10.1030927835052</v>
      </c>
      <c r="V10" s="489">
        <v>5</v>
      </c>
    </row>
    <row r="11" spans="1:22" ht="13.5" customHeight="1">
      <c r="A11" s="509"/>
      <c r="B11" s="511"/>
      <c r="C11" s="509" t="s">
        <v>680</v>
      </c>
      <c r="D11" s="490" t="s">
        <v>745</v>
      </c>
      <c r="E11" s="302">
        <f t="shared" ref="E11:T11" si="0">AVERAGE(E3:E10)</f>
        <v>126.875</v>
      </c>
      <c r="F11" s="302">
        <f t="shared" si="0"/>
        <v>141.125</v>
      </c>
      <c r="G11" s="302">
        <f t="shared" si="0"/>
        <v>5.6474999999999991</v>
      </c>
      <c r="H11" s="302">
        <f t="shared" si="0"/>
        <v>29.717500000000001</v>
      </c>
      <c r="I11" s="302">
        <f t="shared" si="0"/>
        <v>442.23750000000007</v>
      </c>
      <c r="J11" s="302">
        <f t="shared" si="0"/>
        <v>17.654999999999998</v>
      </c>
      <c r="K11" s="302">
        <f t="shared" si="0"/>
        <v>60.713749999999997</v>
      </c>
      <c r="L11" s="302">
        <f t="shared" si="0"/>
        <v>173.94874999999999</v>
      </c>
      <c r="M11" s="302">
        <f t="shared" si="0"/>
        <v>148.86124999999998</v>
      </c>
      <c r="N11" s="302">
        <f t="shared" si="0"/>
        <v>85.243750000000006</v>
      </c>
      <c r="O11" s="302">
        <f t="shared" si="0"/>
        <v>26.302500000000002</v>
      </c>
      <c r="P11" s="302">
        <f t="shared" si="0"/>
        <v>12.998749999999999</v>
      </c>
      <c r="Q11" s="302">
        <f t="shared" si="0"/>
        <v>13.1275</v>
      </c>
      <c r="R11" s="302">
        <f t="shared" si="0"/>
        <v>12.963750000000001</v>
      </c>
      <c r="S11" s="302">
        <f t="shared" si="0"/>
        <v>13.030000000000001</v>
      </c>
      <c r="T11" s="302">
        <f t="shared" si="0"/>
        <v>636.99625000000003</v>
      </c>
      <c r="U11" s="303">
        <v>8.1799925275546403</v>
      </c>
      <c r="V11" s="490">
        <v>3</v>
      </c>
    </row>
    <row r="12" spans="1:22" ht="13.5" customHeight="1">
      <c r="A12" s="509" t="s">
        <v>865</v>
      </c>
      <c r="B12" s="511"/>
      <c r="C12" s="509" t="s">
        <v>681</v>
      </c>
      <c r="D12" s="489" t="s">
        <v>795</v>
      </c>
      <c r="E12" s="300">
        <v>128</v>
      </c>
      <c r="F12" s="300">
        <v>142</v>
      </c>
      <c r="G12" s="300">
        <v>4.2</v>
      </c>
      <c r="H12" s="300">
        <v>40.200000000000003</v>
      </c>
      <c r="I12" s="300">
        <v>857.1</v>
      </c>
      <c r="J12" s="300">
        <v>17.100000000000001</v>
      </c>
      <c r="K12" s="300">
        <v>42.5</v>
      </c>
      <c r="L12" s="300">
        <v>188.1</v>
      </c>
      <c r="M12" s="300">
        <v>172.1</v>
      </c>
      <c r="N12" s="300">
        <v>91.5</v>
      </c>
      <c r="O12" s="300">
        <v>27</v>
      </c>
      <c r="P12" s="273">
        <v>15.45</v>
      </c>
      <c r="Q12" s="273">
        <v>15.62</v>
      </c>
      <c r="R12" s="273">
        <v>15.78</v>
      </c>
      <c r="S12" s="273">
        <v>15.62</v>
      </c>
      <c r="T12" s="300">
        <v>709.8</v>
      </c>
      <c r="U12" s="273">
        <v>6.560576490016504</v>
      </c>
      <c r="V12" s="301">
        <v>4</v>
      </c>
    </row>
    <row r="13" spans="1:22" ht="13.5" customHeight="1">
      <c r="A13" s="509"/>
      <c r="B13" s="511"/>
      <c r="C13" s="509"/>
      <c r="D13" s="489" t="s">
        <v>787</v>
      </c>
      <c r="E13" s="300">
        <v>116.6</v>
      </c>
      <c r="F13" s="300">
        <v>138</v>
      </c>
      <c r="G13" s="300">
        <v>6.3</v>
      </c>
      <c r="H13" s="300">
        <v>31.4</v>
      </c>
      <c r="I13" s="300">
        <v>398.4</v>
      </c>
      <c r="J13" s="300">
        <v>18.7</v>
      </c>
      <c r="K13" s="300">
        <v>59.6</v>
      </c>
      <c r="L13" s="300">
        <v>170.6</v>
      </c>
      <c r="M13" s="300">
        <v>162.1</v>
      </c>
      <c r="N13" s="300">
        <v>95</v>
      </c>
      <c r="O13" s="300">
        <v>26.2</v>
      </c>
      <c r="P13" s="273">
        <v>12.88</v>
      </c>
      <c r="Q13" s="273">
        <v>13.9</v>
      </c>
      <c r="R13" s="273">
        <v>12.76</v>
      </c>
      <c r="S13" s="273">
        <v>13.18</v>
      </c>
      <c r="T13" s="300">
        <v>659</v>
      </c>
      <c r="U13" s="273">
        <v>7.24</v>
      </c>
      <c r="V13" s="301">
        <v>4</v>
      </c>
    </row>
    <row r="14" spans="1:22" ht="13.5" customHeight="1">
      <c r="A14" s="509"/>
      <c r="B14" s="511"/>
      <c r="C14" s="509"/>
      <c r="D14" s="489" t="s">
        <v>752</v>
      </c>
      <c r="E14" s="300">
        <v>116</v>
      </c>
      <c r="F14" s="300">
        <v>150</v>
      </c>
      <c r="G14" s="300">
        <v>4.2</v>
      </c>
      <c r="H14" s="300">
        <v>32.299999999999997</v>
      </c>
      <c r="I14" s="300">
        <v>669</v>
      </c>
      <c r="J14" s="300">
        <v>20</v>
      </c>
      <c r="K14" s="300">
        <v>61.9</v>
      </c>
      <c r="L14" s="300">
        <v>169.7</v>
      </c>
      <c r="M14" s="300">
        <v>122.6</v>
      </c>
      <c r="N14" s="300">
        <v>72.2</v>
      </c>
      <c r="O14" s="300">
        <v>25.7</v>
      </c>
      <c r="P14" s="273">
        <v>15.51</v>
      </c>
      <c r="Q14" s="273">
        <v>15.12</v>
      </c>
      <c r="R14" s="273">
        <v>15</v>
      </c>
      <c r="S14" s="273">
        <v>15.2</v>
      </c>
      <c r="T14" s="300">
        <v>760</v>
      </c>
      <c r="U14" s="273">
        <v>9.9</v>
      </c>
      <c r="V14" s="301">
        <v>1</v>
      </c>
    </row>
    <row r="15" spans="1:22" ht="13.5" customHeight="1">
      <c r="A15" s="509"/>
      <c r="B15" s="511"/>
      <c r="C15" s="509"/>
      <c r="D15" s="489" t="s">
        <v>800</v>
      </c>
      <c r="E15" s="300">
        <v>116</v>
      </c>
      <c r="F15" s="300">
        <v>131</v>
      </c>
      <c r="G15" s="300">
        <v>4.8899999999999997</v>
      </c>
      <c r="H15" s="300">
        <v>16.440000000000001</v>
      </c>
      <c r="I15" s="300">
        <v>236.20000000000002</v>
      </c>
      <c r="J15" s="300">
        <v>13.48</v>
      </c>
      <c r="K15" s="300">
        <v>82</v>
      </c>
      <c r="L15" s="300">
        <v>253</v>
      </c>
      <c r="M15" s="300">
        <v>217.2</v>
      </c>
      <c r="N15" s="300">
        <v>85.8</v>
      </c>
      <c r="O15" s="300">
        <v>24.1</v>
      </c>
      <c r="P15" s="273">
        <v>11.57</v>
      </c>
      <c r="Q15" s="273">
        <v>12.3</v>
      </c>
      <c r="R15" s="273">
        <v>11.65</v>
      </c>
      <c r="S15" s="273">
        <v>11.84</v>
      </c>
      <c r="T15" s="300">
        <v>592</v>
      </c>
      <c r="U15" s="273">
        <v>0.46</v>
      </c>
      <c r="V15" s="301">
        <v>11</v>
      </c>
    </row>
    <row r="16" spans="1:22" ht="13.5" customHeight="1">
      <c r="A16" s="509"/>
      <c r="B16" s="511"/>
      <c r="C16" s="509"/>
      <c r="D16" s="489" t="s">
        <v>743</v>
      </c>
      <c r="E16" s="300">
        <v>115</v>
      </c>
      <c r="F16" s="300">
        <v>146</v>
      </c>
      <c r="G16" s="300">
        <v>5.4</v>
      </c>
      <c r="H16" s="300">
        <v>29.4</v>
      </c>
      <c r="I16" s="300">
        <v>444.4</v>
      </c>
      <c r="J16" s="300">
        <v>18.27</v>
      </c>
      <c r="K16" s="300">
        <v>62.14</v>
      </c>
      <c r="L16" s="300">
        <v>172.8</v>
      </c>
      <c r="M16" s="300">
        <v>152.4</v>
      </c>
      <c r="N16" s="300">
        <v>88.19</v>
      </c>
      <c r="O16" s="300">
        <v>24.4</v>
      </c>
      <c r="P16" s="273">
        <v>11.45</v>
      </c>
      <c r="Q16" s="273">
        <v>11.56</v>
      </c>
      <c r="R16" s="273">
        <v>11.35</v>
      </c>
      <c r="S16" s="273">
        <v>11.45</v>
      </c>
      <c r="T16" s="300">
        <v>572.84</v>
      </c>
      <c r="U16" s="273">
        <v>0.67</v>
      </c>
      <c r="V16" s="301">
        <v>12</v>
      </c>
    </row>
    <row r="17" spans="1:22" ht="13.5" customHeight="1">
      <c r="A17" s="509"/>
      <c r="B17" s="511"/>
      <c r="C17" s="509"/>
      <c r="D17" s="489" t="s">
        <v>754</v>
      </c>
      <c r="E17" s="300">
        <v>126</v>
      </c>
      <c r="F17" s="300">
        <v>133</v>
      </c>
      <c r="G17" s="300">
        <v>6.1</v>
      </c>
      <c r="H17" s="300">
        <v>25.8</v>
      </c>
      <c r="I17" s="300">
        <v>322.2</v>
      </c>
      <c r="J17" s="300">
        <v>14.2</v>
      </c>
      <c r="K17" s="300">
        <v>55.17</v>
      </c>
      <c r="L17" s="300">
        <v>185.7</v>
      </c>
      <c r="M17" s="300">
        <v>161.19999999999999</v>
      </c>
      <c r="N17" s="300">
        <v>86.8</v>
      </c>
      <c r="O17" s="300">
        <v>27.4</v>
      </c>
      <c r="P17" s="273">
        <v>12.42</v>
      </c>
      <c r="Q17" s="273">
        <v>11.89</v>
      </c>
      <c r="R17" s="273">
        <v>12.35</v>
      </c>
      <c r="S17" s="273">
        <v>12.22</v>
      </c>
      <c r="T17" s="300">
        <v>611</v>
      </c>
      <c r="U17" s="273">
        <v>7.76</v>
      </c>
      <c r="V17" s="301">
        <v>7</v>
      </c>
    </row>
    <row r="18" spans="1:22" ht="13.5" customHeight="1">
      <c r="A18" s="509"/>
      <c r="B18" s="511"/>
      <c r="C18" s="509"/>
      <c r="D18" s="489" t="s">
        <v>864</v>
      </c>
      <c r="E18" s="300">
        <v>113</v>
      </c>
      <c r="F18" s="300">
        <v>137</v>
      </c>
      <c r="G18" s="300">
        <v>4</v>
      </c>
      <c r="H18" s="300">
        <v>22.4</v>
      </c>
      <c r="I18" s="300">
        <v>460</v>
      </c>
      <c r="J18" s="300">
        <v>16.100000000000001</v>
      </c>
      <c r="K18" s="300">
        <v>71.900000000000006</v>
      </c>
      <c r="L18" s="300">
        <v>201.3</v>
      </c>
      <c r="M18" s="300">
        <v>162.6</v>
      </c>
      <c r="N18" s="300">
        <v>80.8</v>
      </c>
      <c r="O18" s="300">
        <v>25.3</v>
      </c>
      <c r="P18" s="273">
        <v>13.01</v>
      </c>
      <c r="Q18" s="273">
        <v>12.95</v>
      </c>
      <c r="R18" s="273">
        <v>13.19</v>
      </c>
      <c r="S18" s="273">
        <v>13.05</v>
      </c>
      <c r="T18" s="300">
        <v>652.48</v>
      </c>
      <c r="U18" s="273">
        <v>5.35</v>
      </c>
      <c r="V18" s="301">
        <v>7</v>
      </c>
    </row>
    <row r="19" spans="1:22" ht="13.5" customHeight="1">
      <c r="A19" s="509"/>
      <c r="B19" s="511"/>
      <c r="C19" s="509"/>
      <c r="D19" s="489" t="s">
        <v>793</v>
      </c>
      <c r="E19" s="300">
        <v>124.1</v>
      </c>
      <c r="F19" s="300">
        <v>136</v>
      </c>
      <c r="G19" s="300">
        <v>3.17</v>
      </c>
      <c r="H19" s="300">
        <v>26.62</v>
      </c>
      <c r="I19" s="300">
        <v>739.75</v>
      </c>
      <c r="J19" s="300">
        <v>18.21</v>
      </c>
      <c r="K19" s="300">
        <v>68.41</v>
      </c>
      <c r="L19" s="300">
        <v>187.85</v>
      </c>
      <c r="M19" s="300">
        <v>166.16</v>
      </c>
      <c r="N19" s="300">
        <v>88.45</v>
      </c>
      <c r="O19" s="300">
        <v>23.65</v>
      </c>
      <c r="P19" s="273">
        <v>16.3</v>
      </c>
      <c r="Q19" s="273">
        <v>16.21</v>
      </c>
      <c r="R19" s="273">
        <v>16.36</v>
      </c>
      <c r="S19" s="273">
        <v>16.29</v>
      </c>
      <c r="T19" s="300">
        <v>678.67</v>
      </c>
      <c r="U19" s="273">
        <v>8.99</v>
      </c>
      <c r="V19" s="301">
        <v>8</v>
      </c>
    </row>
    <row r="20" spans="1:22" ht="13.5" customHeight="1">
      <c r="A20" s="509"/>
      <c r="B20" s="511"/>
      <c r="C20" s="509"/>
      <c r="D20" s="489" t="s">
        <v>833</v>
      </c>
      <c r="E20" s="300">
        <v>110.8</v>
      </c>
      <c r="F20" s="300">
        <v>135</v>
      </c>
      <c r="G20" s="300">
        <v>6.8</v>
      </c>
      <c r="H20" s="300">
        <v>21.7</v>
      </c>
      <c r="I20" s="300">
        <v>221</v>
      </c>
      <c r="J20" s="300">
        <v>13.7</v>
      </c>
      <c r="K20" s="300">
        <v>63.1</v>
      </c>
      <c r="L20" s="300">
        <v>165.5</v>
      </c>
      <c r="M20" s="300">
        <v>124.4</v>
      </c>
      <c r="N20" s="300">
        <v>75.2</v>
      </c>
      <c r="O20" s="300">
        <v>23.4</v>
      </c>
      <c r="P20" s="273">
        <v>10.81</v>
      </c>
      <c r="Q20" s="273">
        <v>11.25</v>
      </c>
      <c r="R20" s="273">
        <v>10.9</v>
      </c>
      <c r="S20" s="273">
        <v>10.99</v>
      </c>
      <c r="T20" s="300">
        <v>549.33000000000004</v>
      </c>
      <c r="U20" s="273">
        <v>3.35</v>
      </c>
      <c r="V20" s="301">
        <v>7</v>
      </c>
    </row>
    <row r="21" spans="1:22" ht="13.5" customHeight="1">
      <c r="A21" s="509"/>
      <c r="B21" s="511"/>
      <c r="C21" s="509"/>
      <c r="D21" s="490" t="s">
        <v>866</v>
      </c>
      <c r="E21" s="302">
        <f>AVERAGE(E12:E20)</f>
        <v>118.38888888888889</v>
      </c>
      <c r="F21" s="302">
        <f t="shared" ref="F21:T21" si="1">AVERAGE(F12:F20)</f>
        <v>138.66666666666666</v>
      </c>
      <c r="G21" s="302">
        <f t="shared" si="1"/>
        <v>5.0066666666666668</v>
      </c>
      <c r="H21" s="302">
        <f t="shared" si="1"/>
        <v>27.362222222222222</v>
      </c>
      <c r="I21" s="302">
        <f t="shared" si="1"/>
        <v>483.11666666666656</v>
      </c>
      <c r="J21" s="302">
        <f t="shared" si="1"/>
        <v>16.64</v>
      </c>
      <c r="K21" s="302">
        <f t="shared" si="1"/>
        <v>62.968888888888891</v>
      </c>
      <c r="L21" s="302">
        <f t="shared" si="1"/>
        <v>188.28333333333333</v>
      </c>
      <c r="M21" s="302">
        <f t="shared" si="1"/>
        <v>160.08444444444444</v>
      </c>
      <c r="N21" s="302">
        <f t="shared" si="1"/>
        <v>84.882222222222225</v>
      </c>
      <c r="O21" s="302">
        <f t="shared" si="1"/>
        <v>25.238888888888894</v>
      </c>
      <c r="P21" s="302">
        <f t="shared" si="1"/>
        <v>13.266666666666667</v>
      </c>
      <c r="Q21" s="302">
        <f t="shared" si="1"/>
        <v>13.422222222222224</v>
      </c>
      <c r="R21" s="302">
        <f t="shared" si="1"/>
        <v>13.259999999999998</v>
      </c>
      <c r="S21" s="302">
        <f t="shared" si="1"/>
        <v>13.315555555555555</v>
      </c>
      <c r="T21" s="302">
        <f t="shared" si="1"/>
        <v>642.79111111111115</v>
      </c>
      <c r="U21" s="303">
        <v>5.7396136060390148</v>
      </c>
      <c r="V21" s="490">
        <v>5</v>
      </c>
    </row>
    <row r="22" spans="1:22" ht="13.5" customHeight="1">
      <c r="A22" s="509" t="s">
        <v>867</v>
      </c>
      <c r="B22" s="511"/>
      <c r="C22" s="605" t="s">
        <v>10</v>
      </c>
      <c r="D22" s="265" t="s">
        <v>783</v>
      </c>
      <c r="E22" s="266">
        <v>130.80000000000001</v>
      </c>
      <c r="F22" s="266">
        <v>137</v>
      </c>
      <c r="G22" s="266">
        <v>4.0999999999999996</v>
      </c>
      <c r="H22" s="266">
        <v>27.6</v>
      </c>
      <c r="I22" s="266">
        <v>573.20000000000005</v>
      </c>
      <c r="J22" s="266">
        <v>13.4</v>
      </c>
      <c r="K22" s="266">
        <v>48.6</v>
      </c>
      <c r="L22" s="266">
        <v>209.4</v>
      </c>
      <c r="M22" s="266">
        <v>188.3</v>
      </c>
      <c r="N22" s="266">
        <v>89.9</v>
      </c>
      <c r="O22" s="266">
        <v>26.4</v>
      </c>
      <c r="P22" s="266">
        <v>370</v>
      </c>
      <c r="Q22" s="266">
        <v>368</v>
      </c>
      <c r="R22" s="266" t="s">
        <v>868</v>
      </c>
      <c r="S22" s="266">
        <v>369</v>
      </c>
      <c r="T22" s="266">
        <v>738</v>
      </c>
      <c r="U22" s="267">
        <v>5.05</v>
      </c>
      <c r="V22" s="265">
        <v>3</v>
      </c>
    </row>
    <row r="23" spans="1:22" ht="13.5" customHeight="1">
      <c r="A23" s="509"/>
      <c r="B23" s="511"/>
      <c r="C23" s="605"/>
      <c r="D23" s="265" t="s">
        <v>738</v>
      </c>
      <c r="E23" s="266">
        <v>108.3</v>
      </c>
      <c r="F23" s="266">
        <v>143</v>
      </c>
      <c r="G23" s="266">
        <v>4.5</v>
      </c>
      <c r="H23" s="266">
        <v>26.3</v>
      </c>
      <c r="I23" s="266">
        <v>484.4</v>
      </c>
      <c r="J23" s="266">
        <v>18.2</v>
      </c>
      <c r="K23" s="266">
        <v>69.2</v>
      </c>
      <c r="L23" s="266">
        <v>192.1</v>
      </c>
      <c r="M23" s="266">
        <v>164.2</v>
      </c>
      <c r="N23" s="266">
        <v>85.5</v>
      </c>
      <c r="O23" s="266">
        <v>25.3</v>
      </c>
      <c r="P23" s="266">
        <v>235.4</v>
      </c>
      <c r="Q23" s="266">
        <v>213.5</v>
      </c>
      <c r="R23" s="266"/>
      <c r="S23" s="266">
        <v>224.5</v>
      </c>
      <c r="T23" s="266">
        <v>665.4</v>
      </c>
      <c r="U23" s="267">
        <v>6.4</v>
      </c>
      <c r="V23" s="265">
        <v>1</v>
      </c>
    </row>
    <row r="24" spans="1:22" ht="13.5" customHeight="1">
      <c r="A24" s="509"/>
      <c r="B24" s="511"/>
      <c r="C24" s="605"/>
      <c r="D24" s="265" t="s">
        <v>787</v>
      </c>
      <c r="E24" s="266">
        <v>122.8</v>
      </c>
      <c r="F24" s="266">
        <v>138</v>
      </c>
      <c r="G24" s="266">
        <v>6.1</v>
      </c>
      <c r="H24" s="266">
        <v>31.4</v>
      </c>
      <c r="I24" s="266">
        <v>514.79999999999995</v>
      </c>
      <c r="J24" s="266">
        <v>18.600000000000001</v>
      </c>
      <c r="K24" s="266">
        <v>59.3</v>
      </c>
      <c r="L24" s="266">
        <v>160</v>
      </c>
      <c r="M24" s="266">
        <v>152.1</v>
      </c>
      <c r="N24" s="266">
        <v>95</v>
      </c>
      <c r="O24" s="266">
        <v>26.3</v>
      </c>
      <c r="P24" s="266">
        <v>170</v>
      </c>
      <c r="Q24" s="266">
        <v>172.5</v>
      </c>
      <c r="R24" s="266"/>
      <c r="S24" s="266">
        <v>171.25</v>
      </c>
      <c r="T24" s="266">
        <v>685</v>
      </c>
      <c r="U24" s="267">
        <v>7.67</v>
      </c>
      <c r="V24" s="265">
        <v>1</v>
      </c>
    </row>
    <row r="25" spans="1:22" ht="13.5" customHeight="1">
      <c r="A25" s="509"/>
      <c r="B25" s="511"/>
      <c r="C25" s="605"/>
      <c r="D25" s="265" t="s">
        <v>834</v>
      </c>
      <c r="E25" s="266">
        <v>132.1</v>
      </c>
      <c r="F25" s="266">
        <v>150</v>
      </c>
      <c r="G25" s="266">
        <v>3.52</v>
      </c>
      <c r="H25" s="266">
        <v>22.1</v>
      </c>
      <c r="I25" s="266">
        <v>628</v>
      </c>
      <c r="J25" s="266">
        <v>18.079999999999998</v>
      </c>
      <c r="K25" s="266">
        <v>81.81</v>
      </c>
      <c r="L25" s="266">
        <v>155.57</v>
      </c>
      <c r="M25" s="266">
        <v>148.1</v>
      </c>
      <c r="N25" s="266">
        <v>95.2</v>
      </c>
      <c r="O25" s="266">
        <v>26.4</v>
      </c>
      <c r="P25" s="266">
        <v>208.08</v>
      </c>
      <c r="Q25" s="266">
        <v>210.24</v>
      </c>
      <c r="R25" s="266"/>
      <c r="S25" s="266">
        <v>209.16</v>
      </c>
      <c r="T25" s="266">
        <v>697.2</v>
      </c>
      <c r="U25" s="267">
        <v>8.73</v>
      </c>
      <c r="V25" s="265">
        <v>2</v>
      </c>
    </row>
    <row r="26" spans="1:22" ht="13.5" customHeight="1">
      <c r="A26" s="509"/>
      <c r="B26" s="511"/>
      <c r="C26" s="605"/>
      <c r="D26" s="265" t="s">
        <v>769</v>
      </c>
      <c r="E26" s="266">
        <v>118</v>
      </c>
      <c r="F26" s="266">
        <v>151</v>
      </c>
      <c r="G26" s="266">
        <v>4</v>
      </c>
      <c r="H26" s="266">
        <v>33.799999999999997</v>
      </c>
      <c r="I26" s="266">
        <v>743.8</v>
      </c>
      <c r="J26" s="266">
        <v>14.5</v>
      </c>
      <c r="K26" s="266">
        <v>42.9</v>
      </c>
      <c r="L26" s="266">
        <v>225.7</v>
      </c>
      <c r="M26" s="266">
        <v>179.4</v>
      </c>
      <c r="N26" s="266">
        <v>79.5</v>
      </c>
      <c r="O26" s="266">
        <v>28.5</v>
      </c>
      <c r="P26" s="266">
        <v>176.5</v>
      </c>
      <c r="Q26" s="266">
        <v>181.4</v>
      </c>
      <c r="R26" s="266"/>
      <c r="S26" s="266">
        <v>179</v>
      </c>
      <c r="T26" s="266">
        <v>715.7</v>
      </c>
      <c r="U26" s="267">
        <v>4.9000000000000004</v>
      </c>
      <c r="V26" s="265">
        <v>3</v>
      </c>
    </row>
    <row r="27" spans="1:22" ht="13.5" customHeight="1">
      <c r="A27" s="509"/>
      <c r="B27" s="511"/>
      <c r="C27" s="605"/>
      <c r="D27" s="265" t="s">
        <v>800</v>
      </c>
      <c r="E27" s="266">
        <v>125.3</v>
      </c>
      <c r="F27" s="266">
        <v>136</v>
      </c>
      <c r="G27" s="266">
        <v>3.18</v>
      </c>
      <c r="H27" s="266">
        <v>25.75</v>
      </c>
      <c r="I27" s="266">
        <v>709.3</v>
      </c>
      <c r="J27" s="266">
        <v>17.8</v>
      </c>
      <c r="K27" s="266">
        <v>69.3</v>
      </c>
      <c r="L27" s="266">
        <v>185.7</v>
      </c>
      <c r="M27" s="266">
        <v>174.7</v>
      </c>
      <c r="N27" s="266">
        <v>94.1</v>
      </c>
      <c r="O27" s="266">
        <v>26.75</v>
      </c>
      <c r="P27" s="266">
        <v>190.97</v>
      </c>
      <c r="Q27" s="266">
        <v>182.01</v>
      </c>
      <c r="R27" s="266"/>
      <c r="S27" s="266">
        <v>186.49</v>
      </c>
      <c r="T27" s="266">
        <v>745.96</v>
      </c>
      <c r="U27" s="267">
        <v>1.46</v>
      </c>
      <c r="V27" s="265">
        <v>5</v>
      </c>
    </row>
    <row r="28" spans="1:22" ht="13.5" customHeight="1">
      <c r="A28" s="509"/>
      <c r="B28" s="511"/>
      <c r="C28" s="605"/>
      <c r="D28" s="265" t="s">
        <v>768</v>
      </c>
      <c r="E28" s="266">
        <v>105</v>
      </c>
      <c r="F28" s="266">
        <v>141</v>
      </c>
      <c r="G28" s="266">
        <v>4.2</v>
      </c>
      <c r="H28" s="266">
        <v>22.8</v>
      </c>
      <c r="I28" s="266">
        <v>442.85</v>
      </c>
      <c r="J28" s="266">
        <v>16.8</v>
      </c>
      <c r="K28" s="266">
        <v>73.599999999999994</v>
      </c>
      <c r="L28" s="266">
        <v>213</v>
      </c>
      <c r="M28" s="266">
        <v>177.6</v>
      </c>
      <c r="N28" s="266">
        <v>83.4</v>
      </c>
      <c r="O28" s="266">
        <v>28.7</v>
      </c>
      <c r="P28" s="266">
        <v>195.5</v>
      </c>
      <c r="Q28" s="266">
        <v>191.4</v>
      </c>
      <c r="R28" s="266"/>
      <c r="S28" s="266">
        <v>193.45</v>
      </c>
      <c r="T28" s="266">
        <v>716.5</v>
      </c>
      <c r="U28" s="267">
        <v>4.34</v>
      </c>
      <c r="V28" s="265">
        <v>3</v>
      </c>
    </row>
    <row r="29" spans="1:22" ht="13.5" customHeight="1">
      <c r="A29" s="509"/>
      <c r="B29" s="511"/>
      <c r="C29" s="605"/>
      <c r="D29" s="265" t="s">
        <v>826</v>
      </c>
      <c r="E29" s="266">
        <v>127.8</v>
      </c>
      <c r="F29" s="266">
        <v>155</v>
      </c>
      <c r="G29" s="266">
        <v>2.4</v>
      </c>
      <c r="H29" s="266">
        <v>23.8</v>
      </c>
      <c r="I29" s="266">
        <v>878.8</v>
      </c>
      <c r="J29" s="266">
        <v>18.5</v>
      </c>
      <c r="K29" s="266">
        <v>77.8</v>
      </c>
      <c r="L29" s="266">
        <v>192</v>
      </c>
      <c r="M29" s="266">
        <v>162.59</v>
      </c>
      <c r="N29" s="266">
        <v>84.68</v>
      </c>
      <c r="O29" s="266">
        <v>26.93</v>
      </c>
      <c r="P29" s="266">
        <v>321.64</v>
      </c>
      <c r="Q29" s="266">
        <v>301.26</v>
      </c>
      <c r="R29" s="266"/>
      <c r="S29" s="266">
        <v>311.45</v>
      </c>
      <c r="T29" s="266">
        <v>622.9</v>
      </c>
      <c r="U29" s="267">
        <v>8.5</v>
      </c>
      <c r="V29" s="265">
        <v>3</v>
      </c>
    </row>
    <row r="30" spans="1:22" ht="13.5" customHeight="1">
      <c r="A30" s="509"/>
      <c r="B30" s="511"/>
      <c r="C30" s="605"/>
      <c r="D30" s="265" t="s">
        <v>793</v>
      </c>
      <c r="E30" s="266">
        <v>123.4</v>
      </c>
      <c r="F30" s="266">
        <v>136.5</v>
      </c>
      <c r="G30" s="266">
        <v>3.45</v>
      </c>
      <c r="H30" s="266">
        <v>23.2</v>
      </c>
      <c r="I30" s="266">
        <v>572.46</v>
      </c>
      <c r="J30" s="266">
        <v>15.5</v>
      </c>
      <c r="K30" s="266">
        <v>66.959999999999994</v>
      </c>
      <c r="L30" s="266">
        <v>215.72</v>
      </c>
      <c r="M30" s="266">
        <v>196.56</v>
      </c>
      <c r="N30" s="266">
        <v>91.12</v>
      </c>
      <c r="O30" s="266">
        <v>25.2</v>
      </c>
      <c r="P30" s="266">
        <v>178.54</v>
      </c>
      <c r="Q30" s="266">
        <v>175.75</v>
      </c>
      <c r="R30" s="266"/>
      <c r="S30" s="266">
        <v>177.14</v>
      </c>
      <c r="T30" s="266">
        <v>708.58</v>
      </c>
      <c r="U30" s="267">
        <v>9.11</v>
      </c>
      <c r="V30" s="265">
        <v>2</v>
      </c>
    </row>
    <row r="31" spans="1:22" s="462" customFormat="1" ht="13.5" customHeight="1">
      <c r="A31" s="509"/>
      <c r="B31" s="511"/>
      <c r="C31" s="605"/>
      <c r="D31" s="268" t="s">
        <v>869</v>
      </c>
      <c r="E31" s="269">
        <f>AVERAGE(E22:E30)</f>
        <v>121.5</v>
      </c>
      <c r="F31" s="269">
        <f t="shared" ref="F31:Q31" si="2">AVERAGE(F22:F30)</f>
        <v>143.05555555555554</v>
      </c>
      <c r="G31" s="269">
        <f t="shared" si="2"/>
        <v>3.9388888888888882</v>
      </c>
      <c r="H31" s="269">
        <f t="shared" si="2"/>
        <v>26.305555555555557</v>
      </c>
      <c r="I31" s="269">
        <f t="shared" si="2"/>
        <v>616.40111111111116</v>
      </c>
      <c r="J31" s="269">
        <f t="shared" si="2"/>
        <v>16.82</v>
      </c>
      <c r="K31" s="269">
        <f t="shared" si="2"/>
        <v>65.49666666666667</v>
      </c>
      <c r="L31" s="269">
        <f t="shared" si="2"/>
        <v>194.35444444444445</v>
      </c>
      <c r="M31" s="269">
        <f t="shared" si="2"/>
        <v>171.50555555555553</v>
      </c>
      <c r="N31" s="269">
        <f t="shared" si="2"/>
        <v>88.711111111111109</v>
      </c>
      <c r="O31" s="269">
        <f t="shared" si="2"/>
        <v>26.72</v>
      </c>
      <c r="P31" s="269">
        <f t="shared" si="2"/>
        <v>227.40333333333334</v>
      </c>
      <c r="Q31" s="269">
        <f t="shared" si="2"/>
        <v>221.78444444444446</v>
      </c>
      <c r="R31" s="269"/>
      <c r="S31" s="269">
        <f t="shared" ref="S31:T31" si="3">AVERAGE(S22:S30)</f>
        <v>224.60444444444445</v>
      </c>
      <c r="T31" s="269">
        <f t="shared" si="3"/>
        <v>699.4711111111111</v>
      </c>
      <c r="U31" s="270">
        <v>6.1090884573894195</v>
      </c>
      <c r="V31" s="268">
        <v>3</v>
      </c>
    </row>
    <row r="32" spans="1:22" ht="13.5" customHeight="1">
      <c r="A32" s="509" t="s">
        <v>870</v>
      </c>
      <c r="B32" s="511" t="s">
        <v>590</v>
      </c>
      <c r="C32" s="509" t="s">
        <v>682</v>
      </c>
      <c r="D32" s="489" t="s">
        <v>783</v>
      </c>
      <c r="E32" s="300">
        <v>143.4</v>
      </c>
      <c r="F32" s="300">
        <v>138</v>
      </c>
      <c r="G32" s="300">
        <v>5.2</v>
      </c>
      <c r="H32" s="300">
        <v>32.299999999999997</v>
      </c>
      <c r="I32" s="300">
        <v>521.20000000000005</v>
      </c>
      <c r="J32" s="300">
        <v>15.2</v>
      </c>
      <c r="K32" s="300">
        <v>47</v>
      </c>
      <c r="L32" s="300">
        <v>232.5</v>
      </c>
      <c r="M32" s="300">
        <v>193</v>
      </c>
      <c r="N32" s="300">
        <v>83</v>
      </c>
      <c r="O32" s="300">
        <v>30.5</v>
      </c>
      <c r="P32" s="273">
        <v>15.8</v>
      </c>
      <c r="Q32" s="273">
        <v>14.65</v>
      </c>
      <c r="R32" s="273">
        <v>15.09</v>
      </c>
      <c r="S32" s="273">
        <v>15.18</v>
      </c>
      <c r="T32" s="300">
        <v>690</v>
      </c>
      <c r="U32" s="273">
        <v>8.1967213114754092</v>
      </c>
      <c r="V32" s="489">
        <v>6</v>
      </c>
    </row>
    <row r="33" spans="1:22" ht="13.5" customHeight="1">
      <c r="A33" s="509"/>
      <c r="B33" s="511"/>
      <c r="C33" s="509" t="s">
        <v>682</v>
      </c>
      <c r="D33" s="489" t="s">
        <v>863</v>
      </c>
      <c r="E33" s="300">
        <v>139.30000000000001</v>
      </c>
      <c r="F33" s="300">
        <v>145</v>
      </c>
      <c r="G33" s="300">
        <v>3.25</v>
      </c>
      <c r="H33" s="300">
        <v>19.670000000000002</v>
      </c>
      <c r="I33" s="300">
        <v>505.08</v>
      </c>
      <c r="J33" s="300">
        <v>16.82</v>
      </c>
      <c r="K33" s="300">
        <v>85.52</v>
      </c>
      <c r="L33" s="300">
        <v>175.79</v>
      </c>
      <c r="M33" s="300">
        <v>151.4</v>
      </c>
      <c r="N33" s="300">
        <v>86.13</v>
      </c>
      <c r="O33" s="300">
        <v>28.13</v>
      </c>
      <c r="P33" s="273">
        <v>12.15</v>
      </c>
      <c r="Q33" s="273">
        <v>12.08</v>
      </c>
      <c r="R33" s="273">
        <v>12.19</v>
      </c>
      <c r="S33" s="273">
        <v>12.14</v>
      </c>
      <c r="T33" s="300">
        <v>607</v>
      </c>
      <c r="U33" s="273">
        <v>9.83</v>
      </c>
      <c r="V33" s="489">
        <v>4</v>
      </c>
    </row>
    <row r="34" spans="1:22" ht="13.5" customHeight="1">
      <c r="A34" s="509"/>
      <c r="B34" s="511"/>
      <c r="C34" s="509" t="s">
        <v>682</v>
      </c>
      <c r="D34" s="489" t="s">
        <v>787</v>
      </c>
      <c r="E34" s="300">
        <v>130.4</v>
      </c>
      <c r="F34" s="300">
        <v>141</v>
      </c>
      <c r="G34" s="300">
        <v>5.7</v>
      </c>
      <c r="H34" s="300">
        <v>30.6</v>
      </c>
      <c r="I34" s="300">
        <v>436.8</v>
      </c>
      <c r="J34" s="300">
        <v>19.100000000000001</v>
      </c>
      <c r="K34" s="300">
        <v>62.4</v>
      </c>
      <c r="L34" s="300">
        <v>177.15</v>
      </c>
      <c r="M34" s="300">
        <v>149.84</v>
      </c>
      <c r="N34" s="300">
        <v>84.6</v>
      </c>
      <c r="O34" s="300">
        <v>28.88</v>
      </c>
      <c r="P34" s="273">
        <v>12.42</v>
      </c>
      <c r="Q34" s="273">
        <v>12.4</v>
      </c>
      <c r="R34" s="273">
        <v>11.8</v>
      </c>
      <c r="S34" s="273">
        <v>12.21</v>
      </c>
      <c r="T34" s="300">
        <v>610.29999999999995</v>
      </c>
      <c r="U34" s="273">
        <v>3.75</v>
      </c>
      <c r="V34" s="489">
        <v>8</v>
      </c>
    </row>
    <row r="35" spans="1:22" ht="13.5" customHeight="1">
      <c r="A35" s="509"/>
      <c r="B35" s="511"/>
      <c r="C35" s="509" t="s">
        <v>682</v>
      </c>
      <c r="D35" s="489" t="s">
        <v>752</v>
      </c>
      <c r="E35" s="300">
        <v>115.2</v>
      </c>
      <c r="F35" s="300">
        <v>151</v>
      </c>
      <c r="G35" s="300">
        <v>4.4000000000000004</v>
      </c>
      <c r="H35" s="300">
        <v>27.4</v>
      </c>
      <c r="I35" s="300">
        <v>529.5</v>
      </c>
      <c r="J35" s="300">
        <v>16.5</v>
      </c>
      <c r="K35" s="300">
        <v>60.2</v>
      </c>
      <c r="L35" s="300">
        <v>154.9</v>
      </c>
      <c r="M35" s="300">
        <v>126.5</v>
      </c>
      <c r="N35" s="300">
        <v>81.7</v>
      </c>
      <c r="O35" s="300">
        <v>28.1</v>
      </c>
      <c r="P35" s="273">
        <v>13.89</v>
      </c>
      <c r="Q35" s="273">
        <v>13.95</v>
      </c>
      <c r="R35" s="273">
        <v>13.77</v>
      </c>
      <c r="S35" s="273">
        <v>13.87</v>
      </c>
      <c r="T35" s="300">
        <v>693.5</v>
      </c>
      <c r="U35" s="273">
        <v>11.4951768488746</v>
      </c>
      <c r="V35" s="489">
        <v>1</v>
      </c>
    </row>
    <row r="36" spans="1:22" ht="13.5" customHeight="1">
      <c r="A36" s="509"/>
      <c r="B36" s="511"/>
      <c r="C36" s="509" t="s">
        <v>682</v>
      </c>
      <c r="D36" s="489" t="s">
        <v>743</v>
      </c>
      <c r="E36" s="300">
        <v>127.6</v>
      </c>
      <c r="F36" s="300">
        <v>147</v>
      </c>
      <c r="G36" s="300">
        <v>4.66</v>
      </c>
      <c r="H36" s="300">
        <v>23.89</v>
      </c>
      <c r="I36" s="300">
        <v>412.7</v>
      </c>
      <c r="J36" s="300">
        <v>16.32</v>
      </c>
      <c r="K36" s="300">
        <v>68.31</v>
      </c>
      <c r="L36" s="300">
        <v>163.19999999999999</v>
      </c>
      <c r="M36" s="300">
        <v>137.9</v>
      </c>
      <c r="N36" s="300">
        <v>84.5</v>
      </c>
      <c r="O36" s="300">
        <v>26.59</v>
      </c>
      <c r="P36" s="273">
        <v>12.98</v>
      </c>
      <c r="Q36" s="273">
        <v>12.59</v>
      </c>
      <c r="R36" s="273">
        <v>12.8</v>
      </c>
      <c r="S36" s="273">
        <v>12.79</v>
      </c>
      <c r="T36" s="300">
        <v>597.97</v>
      </c>
      <c r="U36" s="273">
        <v>-2.8115501519756898</v>
      </c>
      <c r="V36" s="489">
        <v>12</v>
      </c>
    </row>
    <row r="37" spans="1:22" ht="13.5" customHeight="1">
      <c r="A37" s="509"/>
      <c r="B37" s="511"/>
      <c r="C37" s="509" t="s">
        <v>682</v>
      </c>
      <c r="D37" s="489" t="s">
        <v>754</v>
      </c>
      <c r="E37" s="300">
        <v>140</v>
      </c>
      <c r="F37" s="300">
        <v>146</v>
      </c>
      <c r="G37" s="300">
        <v>6.4</v>
      </c>
      <c r="H37" s="300">
        <v>24.1</v>
      </c>
      <c r="I37" s="300">
        <v>279.10000000000002</v>
      </c>
      <c r="J37" s="300">
        <v>15.1</v>
      </c>
      <c r="K37" s="300">
        <v>62.6</v>
      </c>
      <c r="L37" s="300">
        <v>181.9</v>
      </c>
      <c r="M37" s="300">
        <v>151.9</v>
      </c>
      <c r="N37" s="300">
        <v>83.53</v>
      </c>
      <c r="O37" s="300">
        <v>32.299999999999997</v>
      </c>
      <c r="P37" s="273">
        <v>13.35</v>
      </c>
      <c r="Q37" s="273">
        <v>13.14</v>
      </c>
      <c r="R37" s="273">
        <v>12.85</v>
      </c>
      <c r="S37" s="273">
        <v>13.11</v>
      </c>
      <c r="T37" s="300">
        <v>655.7</v>
      </c>
      <c r="U37" s="273">
        <v>4.9639711769415502</v>
      </c>
      <c r="V37" s="489">
        <v>5</v>
      </c>
    </row>
    <row r="38" spans="1:22" ht="13.5" customHeight="1">
      <c r="A38" s="509"/>
      <c r="B38" s="511"/>
      <c r="C38" s="509" t="s">
        <v>682</v>
      </c>
      <c r="D38" s="489" t="s">
        <v>864</v>
      </c>
      <c r="E38" s="300">
        <v>139</v>
      </c>
      <c r="F38" s="300">
        <v>139</v>
      </c>
      <c r="G38" s="300">
        <v>7.2</v>
      </c>
      <c r="H38" s="300">
        <v>26.6</v>
      </c>
      <c r="I38" s="300">
        <v>270.8</v>
      </c>
      <c r="J38" s="300">
        <v>16.3</v>
      </c>
      <c r="K38" s="300">
        <v>61.1</v>
      </c>
      <c r="L38" s="300">
        <v>201.7</v>
      </c>
      <c r="M38" s="300">
        <v>172.3</v>
      </c>
      <c r="N38" s="300">
        <v>85.44</v>
      </c>
      <c r="O38" s="300">
        <v>26.79</v>
      </c>
      <c r="P38" s="273">
        <v>12.75</v>
      </c>
      <c r="Q38" s="273">
        <v>12.36</v>
      </c>
      <c r="R38" s="273">
        <v>12.71</v>
      </c>
      <c r="S38" s="273">
        <v>12.61</v>
      </c>
      <c r="T38" s="300">
        <v>630.33000000000004</v>
      </c>
      <c r="U38" s="273">
        <v>7.72</v>
      </c>
      <c r="V38" s="489">
        <v>5</v>
      </c>
    </row>
    <row r="39" spans="1:22" ht="13.5" customHeight="1">
      <c r="A39" s="509"/>
      <c r="B39" s="511"/>
      <c r="C39" s="509" t="s">
        <v>682</v>
      </c>
      <c r="D39" s="489" t="s">
        <v>833</v>
      </c>
      <c r="E39" s="300">
        <v>131.5</v>
      </c>
      <c r="F39" s="300">
        <v>144</v>
      </c>
      <c r="G39" s="300">
        <v>6.08</v>
      </c>
      <c r="H39" s="300">
        <v>23.42</v>
      </c>
      <c r="I39" s="300">
        <v>284.93</v>
      </c>
      <c r="J39" s="300">
        <v>16.75</v>
      </c>
      <c r="K39" s="300">
        <v>71.53</v>
      </c>
      <c r="L39" s="300">
        <v>189.6</v>
      </c>
      <c r="M39" s="300">
        <v>133.5</v>
      </c>
      <c r="N39" s="300">
        <v>70.400000000000006</v>
      </c>
      <c r="O39" s="300">
        <v>28.5</v>
      </c>
      <c r="P39" s="273">
        <v>11.54</v>
      </c>
      <c r="Q39" s="273">
        <v>8.27</v>
      </c>
      <c r="R39" s="273">
        <v>9.3800000000000008</v>
      </c>
      <c r="S39" s="273">
        <v>9.73</v>
      </c>
      <c r="T39" s="300">
        <v>486.5</v>
      </c>
      <c r="U39" s="273">
        <v>0.30927835051547597</v>
      </c>
      <c r="V39" s="489">
        <v>10</v>
      </c>
    </row>
    <row r="40" spans="1:22" ht="13.5" customHeight="1">
      <c r="A40" s="509"/>
      <c r="B40" s="511"/>
      <c r="C40" s="509" t="s">
        <v>682</v>
      </c>
      <c r="D40" s="490" t="s">
        <v>745</v>
      </c>
      <c r="E40" s="302">
        <f t="shared" ref="E40:T40" si="4">AVERAGE(E32:E39)</f>
        <v>133.30000000000001</v>
      </c>
      <c r="F40" s="302">
        <f t="shared" si="4"/>
        <v>143.875</v>
      </c>
      <c r="G40" s="302">
        <f t="shared" si="4"/>
        <v>5.3612500000000001</v>
      </c>
      <c r="H40" s="302">
        <f t="shared" si="4"/>
        <v>25.997500000000002</v>
      </c>
      <c r="I40" s="302">
        <f t="shared" si="4"/>
        <v>405.01374999999996</v>
      </c>
      <c r="J40" s="302">
        <f t="shared" si="4"/>
        <v>16.511249999999997</v>
      </c>
      <c r="K40" s="302">
        <f t="shared" si="4"/>
        <v>64.83250000000001</v>
      </c>
      <c r="L40" s="302">
        <f t="shared" si="4"/>
        <v>184.5925</v>
      </c>
      <c r="M40" s="302">
        <f t="shared" si="4"/>
        <v>152.04249999999999</v>
      </c>
      <c r="N40" s="302">
        <f t="shared" si="4"/>
        <v>82.412500000000009</v>
      </c>
      <c r="O40" s="302">
        <f t="shared" si="4"/>
        <v>28.723749999999999</v>
      </c>
      <c r="P40" s="302">
        <f t="shared" si="4"/>
        <v>13.11</v>
      </c>
      <c r="Q40" s="302">
        <f t="shared" si="4"/>
        <v>12.43</v>
      </c>
      <c r="R40" s="302">
        <f t="shared" si="4"/>
        <v>12.573749999999997</v>
      </c>
      <c r="S40" s="302">
        <f t="shared" si="4"/>
        <v>12.705</v>
      </c>
      <c r="T40" s="302">
        <f t="shared" si="4"/>
        <v>621.41250000000002</v>
      </c>
      <c r="U40" s="303">
        <v>5.5334307015607198</v>
      </c>
      <c r="V40" s="490">
        <v>7</v>
      </c>
    </row>
    <row r="41" spans="1:22" ht="13.5" customHeight="1">
      <c r="A41" s="509" t="s">
        <v>865</v>
      </c>
      <c r="B41" s="511"/>
      <c r="C41" s="509" t="s">
        <v>683</v>
      </c>
      <c r="D41" s="489" t="s">
        <v>795</v>
      </c>
      <c r="E41" s="300">
        <v>132.4</v>
      </c>
      <c r="F41" s="300">
        <v>145</v>
      </c>
      <c r="G41" s="300">
        <v>3.2</v>
      </c>
      <c r="H41" s="300">
        <v>29.4</v>
      </c>
      <c r="I41" s="300">
        <v>818.8</v>
      </c>
      <c r="J41" s="300">
        <v>16.2</v>
      </c>
      <c r="K41" s="300">
        <v>55.1</v>
      </c>
      <c r="L41" s="300">
        <v>196.5</v>
      </c>
      <c r="M41" s="300">
        <v>156.5</v>
      </c>
      <c r="N41" s="300">
        <v>79.599999999999994</v>
      </c>
      <c r="O41" s="300">
        <v>29.9</v>
      </c>
      <c r="P41" s="273">
        <v>14.7</v>
      </c>
      <c r="Q41" s="273">
        <v>15.62</v>
      </c>
      <c r="R41" s="273">
        <v>15.35</v>
      </c>
      <c r="S41" s="273">
        <v>15.22</v>
      </c>
      <c r="T41" s="300">
        <v>692</v>
      </c>
      <c r="U41" s="273">
        <v>3.8883050593004018</v>
      </c>
      <c r="V41" s="301">
        <v>8</v>
      </c>
    </row>
    <row r="42" spans="1:22" ht="13.5" customHeight="1">
      <c r="A42" s="509"/>
      <c r="B42" s="511"/>
      <c r="C42" s="509" t="s">
        <v>683</v>
      </c>
      <c r="D42" s="489" t="s">
        <v>787</v>
      </c>
      <c r="E42" s="300">
        <v>117</v>
      </c>
      <c r="F42" s="300">
        <v>138</v>
      </c>
      <c r="G42" s="300">
        <v>5.8</v>
      </c>
      <c r="H42" s="300">
        <v>32.9</v>
      </c>
      <c r="I42" s="300">
        <v>467.2</v>
      </c>
      <c r="J42" s="300">
        <v>17</v>
      </c>
      <c r="K42" s="300">
        <v>51.6</v>
      </c>
      <c r="L42" s="300">
        <v>182.9</v>
      </c>
      <c r="M42" s="300">
        <v>169.6</v>
      </c>
      <c r="N42" s="300">
        <v>92.7</v>
      </c>
      <c r="O42" s="300">
        <v>25.14</v>
      </c>
      <c r="P42" s="273">
        <v>12.35</v>
      </c>
      <c r="Q42" s="273">
        <v>12.31</v>
      </c>
      <c r="R42" s="273">
        <v>12.97</v>
      </c>
      <c r="S42" s="273">
        <v>12.54</v>
      </c>
      <c r="T42" s="300">
        <v>627.20000000000005</v>
      </c>
      <c r="U42" s="273">
        <v>2.06</v>
      </c>
      <c r="V42" s="301">
        <v>11</v>
      </c>
    </row>
    <row r="43" spans="1:22" ht="13.5" customHeight="1">
      <c r="A43" s="509"/>
      <c r="B43" s="511"/>
      <c r="C43" s="509" t="s">
        <v>683</v>
      </c>
      <c r="D43" s="489" t="s">
        <v>752</v>
      </c>
      <c r="E43" s="300">
        <v>118</v>
      </c>
      <c r="F43" s="300">
        <v>154</v>
      </c>
      <c r="G43" s="300">
        <v>4.5999999999999996</v>
      </c>
      <c r="H43" s="300">
        <v>31.7</v>
      </c>
      <c r="I43" s="300">
        <v>589.1</v>
      </c>
      <c r="J43" s="300">
        <v>20.3</v>
      </c>
      <c r="K43" s="300">
        <v>64</v>
      </c>
      <c r="L43" s="300">
        <v>138.80000000000001</v>
      </c>
      <c r="M43" s="300">
        <v>122.5</v>
      </c>
      <c r="N43" s="300">
        <v>88.3</v>
      </c>
      <c r="O43" s="300">
        <v>30.2</v>
      </c>
      <c r="P43" s="273">
        <v>14.4</v>
      </c>
      <c r="Q43" s="273">
        <v>14.88</v>
      </c>
      <c r="R43" s="273">
        <v>14.31</v>
      </c>
      <c r="S43" s="273">
        <v>14.53</v>
      </c>
      <c r="T43" s="300">
        <v>726.5</v>
      </c>
      <c r="U43" s="273">
        <v>5.0999999999999996</v>
      </c>
      <c r="V43" s="301">
        <v>6</v>
      </c>
    </row>
    <row r="44" spans="1:22" ht="13.5" customHeight="1">
      <c r="A44" s="509"/>
      <c r="B44" s="511"/>
      <c r="C44" s="509" t="s">
        <v>683</v>
      </c>
      <c r="D44" s="489" t="s">
        <v>800</v>
      </c>
      <c r="E44" s="300">
        <v>127</v>
      </c>
      <c r="F44" s="300">
        <v>135</v>
      </c>
      <c r="G44" s="300">
        <v>4.74</v>
      </c>
      <c r="H44" s="300">
        <v>15.11</v>
      </c>
      <c r="I44" s="300">
        <v>218.8</v>
      </c>
      <c r="J44" s="300">
        <v>13.63</v>
      </c>
      <c r="K44" s="300">
        <v>90.2</v>
      </c>
      <c r="L44" s="300">
        <v>198</v>
      </c>
      <c r="M44" s="300">
        <v>167.6</v>
      </c>
      <c r="N44" s="300">
        <v>84.6</v>
      </c>
      <c r="O44" s="300">
        <v>27.8</v>
      </c>
      <c r="P44" s="273">
        <v>11.43</v>
      </c>
      <c r="Q44" s="273">
        <v>12.02</v>
      </c>
      <c r="R44" s="273">
        <v>12.27</v>
      </c>
      <c r="S44" s="273">
        <v>11.91</v>
      </c>
      <c r="T44" s="300">
        <v>595.4</v>
      </c>
      <c r="U44" s="273">
        <v>1.03</v>
      </c>
      <c r="V44" s="301">
        <v>9</v>
      </c>
    </row>
    <row r="45" spans="1:22" ht="13.5" customHeight="1">
      <c r="A45" s="509"/>
      <c r="B45" s="511"/>
      <c r="C45" s="509" t="s">
        <v>683</v>
      </c>
      <c r="D45" s="489" t="s">
        <v>743</v>
      </c>
      <c r="E45" s="300">
        <v>124</v>
      </c>
      <c r="F45" s="300">
        <v>148</v>
      </c>
      <c r="G45" s="300">
        <v>6.3</v>
      </c>
      <c r="H45" s="300">
        <v>26.3</v>
      </c>
      <c r="I45" s="300">
        <v>317.5</v>
      </c>
      <c r="J45" s="300">
        <v>16.87</v>
      </c>
      <c r="K45" s="300">
        <v>64.14</v>
      </c>
      <c r="L45" s="300">
        <v>162.69999999999999</v>
      </c>
      <c r="M45" s="300">
        <v>148.80000000000001</v>
      </c>
      <c r="N45" s="300">
        <v>91.46</v>
      </c>
      <c r="O45" s="300">
        <v>28.5</v>
      </c>
      <c r="P45" s="273">
        <v>12.36</v>
      </c>
      <c r="Q45" s="273">
        <v>11.75</v>
      </c>
      <c r="R45" s="273">
        <v>12.25</v>
      </c>
      <c r="S45" s="273">
        <v>12.12</v>
      </c>
      <c r="T45" s="300">
        <v>606.17999999999995</v>
      </c>
      <c r="U45" s="273">
        <v>6.53</v>
      </c>
      <c r="V45" s="301">
        <v>6</v>
      </c>
    </row>
    <row r="46" spans="1:22" ht="13.5" customHeight="1">
      <c r="A46" s="509"/>
      <c r="B46" s="511"/>
      <c r="C46" s="509" t="s">
        <v>683</v>
      </c>
      <c r="D46" s="489" t="s">
        <v>754</v>
      </c>
      <c r="E46" s="300">
        <v>142</v>
      </c>
      <c r="F46" s="300">
        <v>139</v>
      </c>
      <c r="G46" s="300">
        <v>6.4</v>
      </c>
      <c r="H46" s="300">
        <v>24.1</v>
      </c>
      <c r="I46" s="300">
        <v>275.8</v>
      </c>
      <c r="J46" s="300">
        <v>16.5</v>
      </c>
      <c r="K46" s="300">
        <v>68.599999999999994</v>
      </c>
      <c r="L46" s="300">
        <v>168.5</v>
      </c>
      <c r="M46" s="300">
        <v>130.69999999999999</v>
      </c>
      <c r="N46" s="300">
        <v>77.599999999999994</v>
      </c>
      <c r="O46" s="300">
        <v>28.7</v>
      </c>
      <c r="P46" s="273">
        <v>12.22</v>
      </c>
      <c r="Q46" s="273">
        <v>12</v>
      </c>
      <c r="R46" s="273">
        <v>12.21</v>
      </c>
      <c r="S46" s="273">
        <v>12.14</v>
      </c>
      <c r="T46" s="300">
        <v>607.20000000000005</v>
      </c>
      <c r="U46" s="273">
        <v>7.08</v>
      </c>
      <c r="V46" s="301">
        <v>9</v>
      </c>
    </row>
    <row r="47" spans="1:22" ht="13.5" customHeight="1">
      <c r="A47" s="509"/>
      <c r="B47" s="511"/>
      <c r="C47" s="509" t="s">
        <v>683</v>
      </c>
      <c r="D47" s="489" t="s">
        <v>864</v>
      </c>
      <c r="E47" s="300">
        <v>120.2</v>
      </c>
      <c r="F47" s="300">
        <v>140</v>
      </c>
      <c r="G47" s="300">
        <v>4.5</v>
      </c>
      <c r="H47" s="300">
        <v>21.5</v>
      </c>
      <c r="I47" s="300">
        <v>377.8</v>
      </c>
      <c r="J47" s="300">
        <v>14.2</v>
      </c>
      <c r="K47" s="300">
        <v>66</v>
      </c>
      <c r="L47" s="300">
        <v>204</v>
      </c>
      <c r="M47" s="300">
        <v>165.3</v>
      </c>
      <c r="N47" s="300">
        <v>81</v>
      </c>
      <c r="O47" s="300">
        <v>28.3</v>
      </c>
      <c r="P47" s="273">
        <v>13.15</v>
      </c>
      <c r="Q47" s="273">
        <v>13.21</v>
      </c>
      <c r="R47" s="273">
        <v>13.17</v>
      </c>
      <c r="S47" s="273">
        <v>13.18</v>
      </c>
      <c r="T47" s="300">
        <v>658.89</v>
      </c>
      <c r="U47" s="273">
        <v>6.38</v>
      </c>
      <c r="V47" s="301">
        <v>5</v>
      </c>
    </row>
    <row r="48" spans="1:22" ht="13.5" customHeight="1">
      <c r="A48" s="509"/>
      <c r="B48" s="511"/>
      <c r="C48" s="509" t="s">
        <v>683</v>
      </c>
      <c r="D48" s="489" t="s">
        <v>793</v>
      </c>
      <c r="E48" s="300">
        <v>134.6</v>
      </c>
      <c r="F48" s="300">
        <v>140</v>
      </c>
      <c r="G48" s="300">
        <v>2.92</v>
      </c>
      <c r="H48" s="300">
        <v>23.71</v>
      </c>
      <c r="I48" s="300">
        <v>711.99</v>
      </c>
      <c r="J48" s="300">
        <v>16.420000000000002</v>
      </c>
      <c r="K48" s="300">
        <v>69.25</v>
      </c>
      <c r="L48" s="300">
        <v>182.75</v>
      </c>
      <c r="M48" s="300">
        <v>158.11000000000001</v>
      </c>
      <c r="N48" s="300">
        <v>86.52</v>
      </c>
      <c r="O48" s="300">
        <v>28.2</v>
      </c>
      <c r="P48" s="273">
        <v>17.100000000000001</v>
      </c>
      <c r="Q48" s="273">
        <v>17.18</v>
      </c>
      <c r="R48" s="273">
        <v>16.899999999999999</v>
      </c>
      <c r="S48" s="273">
        <v>17.059999999999999</v>
      </c>
      <c r="T48" s="300">
        <v>710.83</v>
      </c>
      <c r="U48" s="273">
        <v>14.16</v>
      </c>
      <c r="V48" s="301">
        <v>2</v>
      </c>
    </row>
    <row r="49" spans="1:22" ht="13.5" customHeight="1">
      <c r="A49" s="509"/>
      <c r="B49" s="511"/>
      <c r="C49" s="509" t="s">
        <v>683</v>
      </c>
      <c r="D49" s="489" t="s">
        <v>833</v>
      </c>
      <c r="E49" s="300">
        <v>122.7</v>
      </c>
      <c r="F49" s="300">
        <v>140</v>
      </c>
      <c r="G49" s="300">
        <v>7.8</v>
      </c>
      <c r="H49" s="300">
        <v>18.3</v>
      </c>
      <c r="I49" s="300">
        <v>135.5</v>
      </c>
      <c r="J49" s="300">
        <v>15.4</v>
      </c>
      <c r="K49" s="300">
        <v>84.5</v>
      </c>
      <c r="L49" s="300">
        <v>167.7</v>
      </c>
      <c r="M49" s="300">
        <v>128.4</v>
      </c>
      <c r="N49" s="300">
        <v>76.599999999999994</v>
      </c>
      <c r="O49" s="300">
        <v>28.6</v>
      </c>
      <c r="P49" s="273">
        <v>11.29</v>
      </c>
      <c r="Q49" s="273">
        <v>11.87</v>
      </c>
      <c r="R49" s="273">
        <v>10.99</v>
      </c>
      <c r="S49" s="273">
        <v>11.38</v>
      </c>
      <c r="T49" s="300">
        <v>569.19000000000005</v>
      </c>
      <c r="U49" s="273">
        <v>7.09</v>
      </c>
      <c r="V49" s="301">
        <v>4</v>
      </c>
    </row>
    <row r="50" spans="1:22" ht="13.5" customHeight="1">
      <c r="A50" s="509"/>
      <c r="B50" s="511"/>
      <c r="C50" s="509" t="s">
        <v>683</v>
      </c>
      <c r="D50" s="490" t="s">
        <v>866</v>
      </c>
      <c r="E50" s="302">
        <f>AVERAGE(E41:E49)</f>
        <v>126.43333333333334</v>
      </c>
      <c r="F50" s="302">
        <f t="shared" ref="F50:T50" si="5">AVERAGE(F41:F49)</f>
        <v>142.11111111111111</v>
      </c>
      <c r="G50" s="302">
        <f t="shared" si="5"/>
        <v>5.14</v>
      </c>
      <c r="H50" s="302">
        <f t="shared" si="5"/>
        <v>24.78</v>
      </c>
      <c r="I50" s="302">
        <f t="shared" si="5"/>
        <v>434.72111111111121</v>
      </c>
      <c r="J50" s="302">
        <f t="shared" si="5"/>
        <v>16.28</v>
      </c>
      <c r="K50" s="302">
        <f t="shared" si="5"/>
        <v>68.154444444444437</v>
      </c>
      <c r="L50" s="302">
        <f t="shared" si="5"/>
        <v>177.98333333333335</v>
      </c>
      <c r="M50" s="302">
        <f t="shared" si="5"/>
        <v>149.72333333333336</v>
      </c>
      <c r="N50" s="302">
        <f t="shared" si="5"/>
        <v>84.26444444444445</v>
      </c>
      <c r="O50" s="302">
        <f t="shared" si="5"/>
        <v>28.371111111111109</v>
      </c>
      <c r="P50" s="302">
        <f t="shared" si="5"/>
        <v>13.222222222222221</v>
      </c>
      <c r="Q50" s="302">
        <f t="shared" si="5"/>
        <v>13.426666666666668</v>
      </c>
      <c r="R50" s="302">
        <f t="shared" si="5"/>
        <v>13.38</v>
      </c>
      <c r="S50" s="302">
        <f t="shared" si="5"/>
        <v>13.342222222222224</v>
      </c>
      <c r="T50" s="302">
        <f t="shared" si="5"/>
        <v>643.70999999999992</v>
      </c>
      <c r="U50" s="303">
        <v>5.8907715084717793</v>
      </c>
      <c r="V50" s="490">
        <v>4</v>
      </c>
    </row>
    <row r="51" spans="1:22" ht="13.5" customHeight="1">
      <c r="A51" s="509" t="s">
        <v>867</v>
      </c>
      <c r="B51" s="511"/>
      <c r="C51" s="605" t="s">
        <v>587</v>
      </c>
      <c r="D51" s="265" t="s">
        <v>783</v>
      </c>
      <c r="E51" s="266">
        <v>133</v>
      </c>
      <c r="F51" s="266">
        <v>144</v>
      </c>
      <c r="G51" s="266">
        <v>3.1</v>
      </c>
      <c r="H51" s="266">
        <v>26.5</v>
      </c>
      <c r="I51" s="266">
        <v>754.8</v>
      </c>
      <c r="J51" s="266">
        <v>15.4</v>
      </c>
      <c r="K51" s="266">
        <v>58.1</v>
      </c>
      <c r="L51" s="266">
        <v>231.1</v>
      </c>
      <c r="M51" s="266">
        <v>193.1</v>
      </c>
      <c r="N51" s="266">
        <v>83.6</v>
      </c>
      <c r="O51" s="266">
        <v>29.8</v>
      </c>
      <c r="P51" s="266">
        <v>365.8</v>
      </c>
      <c r="Q51" s="266">
        <v>375</v>
      </c>
      <c r="R51" s="266" t="s">
        <v>868</v>
      </c>
      <c r="S51" s="266">
        <v>370.4</v>
      </c>
      <c r="T51" s="266">
        <v>740.8</v>
      </c>
      <c r="U51" s="267">
        <v>5.45</v>
      </c>
      <c r="V51" s="265">
        <v>1</v>
      </c>
    </row>
    <row r="52" spans="1:22" ht="13.5" customHeight="1">
      <c r="A52" s="509"/>
      <c r="B52" s="511"/>
      <c r="C52" s="605" t="s">
        <v>587</v>
      </c>
      <c r="D52" s="265" t="s">
        <v>738</v>
      </c>
      <c r="E52" s="266">
        <v>121.3</v>
      </c>
      <c r="F52" s="266">
        <v>144</v>
      </c>
      <c r="G52" s="266">
        <v>4.7</v>
      </c>
      <c r="H52" s="266">
        <v>27.2</v>
      </c>
      <c r="I52" s="266">
        <v>478.7</v>
      </c>
      <c r="J52" s="266">
        <v>17.899999999999999</v>
      </c>
      <c r="K52" s="266">
        <v>65.8</v>
      </c>
      <c r="L52" s="266">
        <v>181.4</v>
      </c>
      <c r="M52" s="266">
        <v>152.69999999999999</v>
      </c>
      <c r="N52" s="266">
        <v>84.2</v>
      </c>
      <c r="O52" s="266">
        <v>26.6</v>
      </c>
      <c r="P52" s="266">
        <v>226.9</v>
      </c>
      <c r="Q52" s="266">
        <v>216.6</v>
      </c>
      <c r="R52" s="266"/>
      <c r="S52" s="266">
        <v>221.7</v>
      </c>
      <c r="T52" s="266">
        <v>657.3</v>
      </c>
      <c r="U52" s="267">
        <v>5.0999999999999996</v>
      </c>
      <c r="V52" s="265">
        <v>3</v>
      </c>
    </row>
    <row r="53" spans="1:22" ht="13.5" customHeight="1">
      <c r="A53" s="509"/>
      <c r="B53" s="511"/>
      <c r="C53" s="605" t="s">
        <v>587</v>
      </c>
      <c r="D53" s="265" t="s">
        <v>787</v>
      </c>
      <c r="E53" s="266">
        <v>123.6</v>
      </c>
      <c r="F53" s="266">
        <v>141</v>
      </c>
      <c r="G53" s="266">
        <v>5.3</v>
      </c>
      <c r="H53" s="266">
        <v>31.8</v>
      </c>
      <c r="I53" s="266">
        <v>600</v>
      </c>
      <c r="J53" s="266">
        <v>19</v>
      </c>
      <c r="K53" s="266">
        <v>59.8</v>
      </c>
      <c r="L53" s="266">
        <v>141</v>
      </c>
      <c r="M53" s="266">
        <v>131.1</v>
      </c>
      <c r="N53" s="266">
        <v>93</v>
      </c>
      <c r="O53" s="266">
        <v>27.8</v>
      </c>
      <c r="P53" s="266">
        <v>159.5</v>
      </c>
      <c r="Q53" s="266">
        <v>169.3</v>
      </c>
      <c r="R53" s="266"/>
      <c r="S53" s="266">
        <v>164.4</v>
      </c>
      <c r="T53" s="266">
        <v>657.6</v>
      </c>
      <c r="U53" s="267">
        <v>3.36</v>
      </c>
      <c r="V53" s="265">
        <v>5</v>
      </c>
    </row>
    <row r="54" spans="1:22" ht="13.5" customHeight="1">
      <c r="A54" s="509"/>
      <c r="B54" s="511"/>
      <c r="C54" s="605" t="s">
        <v>587</v>
      </c>
      <c r="D54" s="265" t="s">
        <v>834</v>
      </c>
      <c r="E54" s="266">
        <v>128.19999999999999</v>
      </c>
      <c r="F54" s="266">
        <v>154</v>
      </c>
      <c r="G54" s="266">
        <v>3.47</v>
      </c>
      <c r="H54" s="266">
        <v>20.3</v>
      </c>
      <c r="I54" s="266">
        <v>585</v>
      </c>
      <c r="J54" s="266">
        <v>16.03</v>
      </c>
      <c r="K54" s="266">
        <v>78.97</v>
      </c>
      <c r="L54" s="266">
        <v>165.05</v>
      </c>
      <c r="M54" s="266">
        <v>142.6</v>
      </c>
      <c r="N54" s="266">
        <v>86.4</v>
      </c>
      <c r="O54" s="266">
        <v>30.2</v>
      </c>
      <c r="P54" s="266">
        <v>206.25</v>
      </c>
      <c r="Q54" s="266">
        <v>205.67</v>
      </c>
      <c r="R54" s="266"/>
      <c r="S54" s="266">
        <v>205.96</v>
      </c>
      <c r="T54" s="266">
        <v>686.53</v>
      </c>
      <c r="U54" s="267">
        <v>7.06</v>
      </c>
      <c r="V54" s="265">
        <v>3</v>
      </c>
    </row>
    <row r="55" spans="1:22" ht="13.5" customHeight="1">
      <c r="A55" s="509"/>
      <c r="B55" s="511"/>
      <c r="C55" s="605" t="s">
        <v>587</v>
      </c>
      <c r="D55" s="265" t="s">
        <v>769</v>
      </c>
      <c r="E55" s="266">
        <v>121</v>
      </c>
      <c r="F55" s="266">
        <v>153</v>
      </c>
      <c r="G55" s="266">
        <v>4</v>
      </c>
      <c r="H55" s="266">
        <v>30</v>
      </c>
      <c r="I55" s="266">
        <v>650</v>
      </c>
      <c r="J55" s="266">
        <v>14.9</v>
      </c>
      <c r="K55" s="266">
        <v>49.7</v>
      </c>
      <c r="L55" s="266">
        <v>224.4</v>
      </c>
      <c r="M55" s="266">
        <v>182.4</v>
      </c>
      <c r="N55" s="266">
        <v>81.3</v>
      </c>
      <c r="O55" s="266">
        <v>28.3</v>
      </c>
      <c r="P55" s="266">
        <v>176.3</v>
      </c>
      <c r="Q55" s="266">
        <v>180.5</v>
      </c>
      <c r="R55" s="266"/>
      <c r="S55" s="266">
        <v>178.4</v>
      </c>
      <c r="T55" s="266">
        <v>713.5</v>
      </c>
      <c r="U55" s="267">
        <v>4.5999999999999996</v>
      </c>
      <c r="V55" s="265">
        <v>4</v>
      </c>
    </row>
    <row r="56" spans="1:22" ht="13.5" customHeight="1">
      <c r="A56" s="509"/>
      <c r="B56" s="511"/>
      <c r="C56" s="605" t="s">
        <v>587</v>
      </c>
      <c r="D56" s="265" t="s">
        <v>800</v>
      </c>
      <c r="E56" s="266">
        <v>129</v>
      </c>
      <c r="F56" s="266">
        <v>141</v>
      </c>
      <c r="G56" s="266">
        <v>2.89</v>
      </c>
      <c r="H56" s="266">
        <v>25.16</v>
      </c>
      <c r="I56" s="266">
        <v>771.8</v>
      </c>
      <c r="J56" s="266">
        <v>17.5</v>
      </c>
      <c r="K56" s="266">
        <v>69.400000000000006</v>
      </c>
      <c r="L56" s="266">
        <v>211.3</v>
      </c>
      <c r="M56" s="266">
        <v>189.3</v>
      </c>
      <c r="N56" s="266">
        <v>89.6</v>
      </c>
      <c r="O56" s="266">
        <v>30</v>
      </c>
      <c r="P56" s="266">
        <v>192.06</v>
      </c>
      <c r="Q56" s="266">
        <v>194.94</v>
      </c>
      <c r="R56" s="266"/>
      <c r="S56" s="266">
        <v>193.5</v>
      </c>
      <c r="T56" s="266">
        <v>774</v>
      </c>
      <c r="U56" s="267">
        <v>5.27</v>
      </c>
      <c r="V56" s="265">
        <v>1</v>
      </c>
    </row>
    <row r="57" spans="1:22" ht="13.5" customHeight="1">
      <c r="A57" s="509"/>
      <c r="B57" s="511"/>
      <c r="C57" s="605" t="s">
        <v>587</v>
      </c>
      <c r="D57" s="265" t="s">
        <v>768</v>
      </c>
      <c r="E57" s="266">
        <v>116</v>
      </c>
      <c r="F57" s="266">
        <v>145</v>
      </c>
      <c r="G57" s="266">
        <v>4.7</v>
      </c>
      <c r="H57" s="266">
        <v>23.7</v>
      </c>
      <c r="I57" s="266">
        <v>404.25</v>
      </c>
      <c r="J57" s="266">
        <v>16.2</v>
      </c>
      <c r="K57" s="266">
        <v>68.3</v>
      </c>
      <c r="L57" s="266">
        <v>204</v>
      </c>
      <c r="M57" s="266">
        <v>173.8</v>
      </c>
      <c r="N57" s="266">
        <v>85.2</v>
      </c>
      <c r="O57" s="266">
        <v>27.9</v>
      </c>
      <c r="P57" s="266">
        <v>191.3</v>
      </c>
      <c r="Q57" s="266">
        <v>196.9</v>
      </c>
      <c r="R57" s="266"/>
      <c r="S57" s="266">
        <v>194.1</v>
      </c>
      <c r="T57" s="266">
        <v>718.9</v>
      </c>
      <c r="U57" s="267">
        <v>4.6900000000000004</v>
      </c>
      <c r="V57" s="265">
        <v>2</v>
      </c>
    </row>
    <row r="58" spans="1:22" ht="13.5" customHeight="1">
      <c r="A58" s="509"/>
      <c r="B58" s="511"/>
      <c r="C58" s="605" t="s">
        <v>587</v>
      </c>
      <c r="D58" s="265" t="s">
        <v>826</v>
      </c>
      <c r="E58" s="266">
        <v>118.6</v>
      </c>
      <c r="F58" s="266">
        <v>160</v>
      </c>
      <c r="G58" s="266">
        <v>2.2999999999999998</v>
      </c>
      <c r="H58" s="266">
        <v>22.1</v>
      </c>
      <c r="I58" s="266">
        <v>858.1</v>
      </c>
      <c r="J58" s="266">
        <v>15.7</v>
      </c>
      <c r="K58" s="266">
        <v>71.400000000000006</v>
      </c>
      <c r="L58" s="266">
        <v>178.09</v>
      </c>
      <c r="M58" s="266">
        <v>152.63999999999999</v>
      </c>
      <c r="N58" s="266">
        <v>85.71</v>
      </c>
      <c r="O58" s="266">
        <v>28.55</v>
      </c>
      <c r="P58" s="266">
        <v>308.22000000000003</v>
      </c>
      <c r="Q58" s="266">
        <v>305.7</v>
      </c>
      <c r="R58" s="266"/>
      <c r="S58" s="266">
        <v>306.95999999999998</v>
      </c>
      <c r="T58" s="266">
        <v>613.91999999999996</v>
      </c>
      <c r="U58" s="267">
        <v>6.93</v>
      </c>
      <c r="V58" s="265">
        <v>4</v>
      </c>
    </row>
    <row r="59" spans="1:22" ht="13.5" customHeight="1">
      <c r="A59" s="509"/>
      <c r="B59" s="511"/>
      <c r="C59" s="605" t="s">
        <v>587</v>
      </c>
      <c r="D59" s="265" t="s">
        <v>793</v>
      </c>
      <c r="E59" s="266">
        <v>132.4</v>
      </c>
      <c r="F59" s="266">
        <v>142.5</v>
      </c>
      <c r="G59" s="266">
        <v>3.36</v>
      </c>
      <c r="H59" s="266">
        <v>21.9</v>
      </c>
      <c r="I59" s="266">
        <v>552.05999999999995</v>
      </c>
      <c r="J59" s="266">
        <v>15.2</v>
      </c>
      <c r="K59" s="266">
        <v>69.2</v>
      </c>
      <c r="L59" s="266">
        <v>219.19</v>
      </c>
      <c r="M59" s="266">
        <v>201.15</v>
      </c>
      <c r="N59" s="266">
        <v>91.77</v>
      </c>
      <c r="O59" s="266">
        <v>27.78</v>
      </c>
      <c r="P59" s="266">
        <v>186.88</v>
      </c>
      <c r="Q59" s="266">
        <v>181.49</v>
      </c>
      <c r="R59" s="266"/>
      <c r="S59" s="266">
        <v>184.19</v>
      </c>
      <c r="T59" s="266">
        <v>736.74</v>
      </c>
      <c r="U59" s="267">
        <v>13.44</v>
      </c>
      <c r="V59" s="265">
        <v>1</v>
      </c>
    </row>
    <row r="60" spans="1:22" s="462" customFormat="1" ht="13.5" customHeight="1">
      <c r="A60" s="509"/>
      <c r="B60" s="511"/>
      <c r="C60" s="605" t="s">
        <v>588</v>
      </c>
      <c r="D60" s="268" t="s">
        <v>869</v>
      </c>
      <c r="E60" s="269">
        <f>AVERAGE(E51:E59)</f>
        <v>124.78888888888888</v>
      </c>
      <c r="F60" s="269">
        <f t="shared" ref="F60:Q60" si="6">AVERAGE(F51:F59)</f>
        <v>147.16666666666666</v>
      </c>
      <c r="G60" s="269">
        <f t="shared" si="6"/>
        <v>3.7577777777777777</v>
      </c>
      <c r="H60" s="269">
        <f t="shared" si="6"/>
        <v>25.406666666666666</v>
      </c>
      <c r="I60" s="269">
        <f t="shared" si="6"/>
        <v>628.30111111111125</v>
      </c>
      <c r="J60" s="269">
        <f t="shared" si="6"/>
        <v>16.425555555555555</v>
      </c>
      <c r="K60" s="269">
        <f t="shared" si="6"/>
        <v>65.63000000000001</v>
      </c>
      <c r="L60" s="269">
        <f t="shared" si="6"/>
        <v>195.05888888888887</v>
      </c>
      <c r="M60" s="269">
        <f t="shared" si="6"/>
        <v>168.75444444444443</v>
      </c>
      <c r="N60" s="269">
        <f t="shared" si="6"/>
        <v>86.753333333333345</v>
      </c>
      <c r="O60" s="269">
        <f t="shared" si="6"/>
        <v>28.547777777777785</v>
      </c>
      <c r="P60" s="269">
        <f t="shared" si="6"/>
        <v>223.69</v>
      </c>
      <c r="Q60" s="269">
        <f t="shared" si="6"/>
        <v>225.12222222222226</v>
      </c>
      <c r="R60" s="269"/>
      <c r="S60" s="269">
        <f t="shared" ref="S60:T60" si="7">AVERAGE(S51:S59)</f>
        <v>224.40111111111111</v>
      </c>
      <c r="T60" s="269">
        <f t="shared" si="7"/>
        <v>699.92111111111103</v>
      </c>
      <c r="U60" s="270">
        <v>6.1773530204962048</v>
      </c>
      <c r="V60" s="268">
        <v>2</v>
      </c>
    </row>
    <row r="61" spans="1:22" ht="13.5" customHeight="1">
      <c r="A61" s="509" t="s">
        <v>870</v>
      </c>
      <c r="B61" s="511" t="s">
        <v>684</v>
      </c>
      <c r="C61" s="509" t="s">
        <v>685</v>
      </c>
      <c r="D61" s="489" t="s">
        <v>783</v>
      </c>
      <c r="E61" s="300">
        <v>155.4</v>
      </c>
      <c r="F61" s="300">
        <v>137</v>
      </c>
      <c r="G61" s="300">
        <v>5.5</v>
      </c>
      <c r="H61" s="300">
        <v>39</v>
      </c>
      <c r="I61" s="300">
        <v>609.1</v>
      </c>
      <c r="J61" s="300">
        <v>16.2</v>
      </c>
      <c r="K61" s="300">
        <v>41.5</v>
      </c>
      <c r="L61" s="300">
        <v>214.6</v>
      </c>
      <c r="M61" s="300">
        <v>175.2</v>
      </c>
      <c r="N61" s="300">
        <v>81.7</v>
      </c>
      <c r="O61" s="300">
        <v>26.4</v>
      </c>
      <c r="P61" s="273">
        <v>14.24</v>
      </c>
      <c r="Q61" s="273">
        <v>14.52</v>
      </c>
      <c r="R61" s="273">
        <v>14.88</v>
      </c>
      <c r="S61" s="273">
        <v>14.55</v>
      </c>
      <c r="T61" s="300">
        <v>661.2</v>
      </c>
      <c r="U61" s="273">
        <v>3.7063435495367201</v>
      </c>
      <c r="V61" s="489">
        <v>9</v>
      </c>
    </row>
    <row r="62" spans="1:22" ht="13.5" customHeight="1">
      <c r="A62" s="509"/>
      <c r="B62" s="511"/>
      <c r="C62" s="509" t="s">
        <v>685</v>
      </c>
      <c r="D62" s="489" t="s">
        <v>863</v>
      </c>
      <c r="E62" s="300">
        <v>139.15</v>
      </c>
      <c r="F62" s="300">
        <v>144.5</v>
      </c>
      <c r="G62" s="300">
        <v>3.35</v>
      </c>
      <c r="H62" s="300">
        <v>19.100000000000001</v>
      </c>
      <c r="I62" s="300">
        <v>470</v>
      </c>
      <c r="J62" s="300">
        <v>15.87</v>
      </c>
      <c r="K62" s="300">
        <v>82.98</v>
      </c>
      <c r="L62" s="300">
        <v>187.75</v>
      </c>
      <c r="M62" s="300">
        <v>160.65</v>
      </c>
      <c r="N62" s="300">
        <v>85.57</v>
      </c>
      <c r="O62" s="300">
        <v>26.42</v>
      </c>
      <c r="P62" s="273">
        <v>11.8</v>
      </c>
      <c r="Q62" s="273">
        <v>11.85</v>
      </c>
      <c r="R62" s="273">
        <v>11.94</v>
      </c>
      <c r="S62" s="273">
        <v>11.86</v>
      </c>
      <c r="T62" s="300">
        <v>593.16999999999996</v>
      </c>
      <c r="U62" s="273">
        <v>7.33</v>
      </c>
      <c r="V62" s="489">
        <v>8</v>
      </c>
    </row>
    <row r="63" spans="1:22" ht="13.5" customHeight="1">
      <c r="A63" s="509"/>
      <c r="B63" s="511"/>
      <c r="C63" s="509" t="s">
        <v>685</v>
      </c>
      <c r="D63" s="489" t="s">
        <v>787</v>
      </c>
      <c r="E63" s="300">
        <v>135.4</v>
      </c>
      <c r="F63" s="300">
        <v>141</v>
      </c>
      <c r="G63" s="300">
        <v>6.9</v>
      </c>
      <c r="H63" s="300">
        <v>31.1</v>
      </c>
      <c r="I63" s="300">
        <v>350.7</v>
      </c>
      <c r="J63" s="300">
        <v>19.7</v>
      </c>
      <c r="K63" s="300">
        <v>63.3</v>
      </c>
      <c r="L63" s="300">
        <v>180.69</v>
      </c>
      <c r="M63" s="300">
        <v>154.77000000000001</v>
      </c>
      <c r="N63" s="300">
        <v>85.7</v>
      </c>
      <c r="O63" s="300">
        <v>25.78</v>
      </c>
      <c r="P63" s="273">
        <v>12.94</v>
      </c>
      <c r="Q63" s="273">
        <v>11.72</v>
      </c>
      <c r="R63" s="273">
        <v>11.8</v>
      </c>
      <c r="S63" s="273">
        <v>12.15</v>
      </c>
      <c r="T63" s="300">
        <v>607.70000000000005</v>
      </c>
      <c r="U63" s="273">
        <v>3.29</v>
      </c>
      <c r="V63" s="489">
        <v>9</v>
      </c>
    </row>
    <row r="64" spans="1:22" ht="13.5" customHeight="1">
      <c r="A64" s="509"/>
      <c r="B64" s="511"/>
      <c r="C64" s="509" t="s">
        <v>685</v>
      </c>
      <c r="D64" s="489" t="s">
        <v>752</v>
      </c>
      <c r="E64" s="300">
        <v>119.8</v>
      </c>
      <c r="F64" s="300">
        <v>150</v>
      </c>
      <c r="G64" s="300">
        <v>4.0999999999999996</v>
      </c>
      <c r="H64" s="300">
        <v>25.3</v>
      </c>
      <c r="I64" s="300">
        <v>517.1</v>
      </c>
      <c r="J64" s="300">
        <v>16.3</v>
      </c>
      <c r="K64" s="300">
        <v>64.400000000000006</v>
      </c>
      <c r="L64" s="300">
        <v>150.9</v>
      </c>
      <c r="M64" s="300">
        <v>121.6</v>
      </c>
      <c r="N64" s="300">
        <v>80.599999999999994</v>
      </c>
      <c r="O64" s="300">
        <v>26.7</v>
      </c>
      <c r="P64" s="273">
        <v>13.6</v>
      </c>
      <c r="Q64" s="273">
        <v>13.22</v>
      </c>
      <c r="R64" s="273">
        <v>12.91</v>
      </c>
      <c r="S64" s="273">
        <v>13.24</v>
      </c>
      <c r="T64" s="300">
        <v>662</v>
      </c>
      <c r="U64" s="273">
        <v>6.43086816720258</v>
      </c>
      <c r="V64" s="489">
        <v>6</v>
      </c>
    </row>
    <row r="65" spans="1:22" ht="13.5" customHeight="1">
      <c r="A65" s="509"/>
      <c r="B65" s="511"/>
      <c r="C65" s="509" t="s">
        <v>685</v>
      </c>
      <c r="D65" s="489" t="s">
        <v>743</v>
      </c>
      <c r="E65" s="300">
        <v>130.69999999999999</v>
      </c>
      <c r="F65" s="300">
        <v>144</v>
      </c>
      <c r="G65" s="300">
        <v>7.15</v>
      </c>
      <c r="H65" s="300">
        <v>39.869999999999997</v>
      </c>
      <c r="I65" s="300">
        <v>457.6</v>
      </c>
      <c r="J65" s="300">
        <v>22.47</v>
      </c>
      <c r="K65" s="300">
        <v>56.36</v>
      </c>
      <c r="L65" s="300">
        <v>177.2</v>
      </c>
      <c r="M65" s="300">
        <v>141.4</v>
      </c>
      <c r="N65" s="300">
        <v>79.8</v>
      </c>
      <c r="O65" s="300">
        <v>23.71</v>
      </c>
      <c r="P65" s="273">
        <v>15.18</v>
      </c>
      <c r="Q65" s="273">
        <v>13.35</v>
      </c>
      <c r="R65" s="273">
        <v>12.94</v>
      </c>
      <c r="S65" s="273">
        <v>13.82</v>
      </c>
      <c r="T65" s="300">
        <v>646.13</v>
      </c>
      <c r="U65" s="273">
        <v>5.0151975683890599</v>
      </c>
      <c r="V65" s="489">
        <v>9</v>
      </c>
    </row>
    <row r="66" spans="1:22" ht="13.5" customHeight="1">
      <c r="A66" s="509"/>
      <c r="B66" s="511"/>
      <c r="C66" s="509" t="s">
        <v>685</v>
      </c>
      <c r="D66" s="489" t="s">
        <v>754</v>
      </c>
      <c r="E66" s="300">
        <v>142</v>
      </c>
      <c r="F66" s="300">
        <v>146</v>
      </c>
      <c r="G66" s="300">
        <v>6.1</v>
      </c>
      <c r="H66" s="300">
        <v>31.6</v>
      </c>
      <c r="I66" s="300">
        <v>419.5</v>
      </c>
      <c r="J66" s="300">
        <v>16.3</v>
      </c>
      <c r="K66" s="300">
        <v>51.6</v>
      </c>
      <c r="L66" s="300">
        <v>193.2</v>
      </c>
      <c r="M66" s="300">
        <v>135.5</v>
      </c>
      <c r="N66" s="300">
        <v>70.12</v>
      </c>
      <c r="O66" s="300">
        <v>27.5</v>
      </c>
      <c r="P66" s="273">
        <v>12</v>
      </c>
      <c r="Q66" s="273">
        <v>12.15</v>
      </c>
      <c r="R66" s="273">
        <v>11.8</v>
      </c>
      <c r="S66" s="273">
        <v>11.98</v>
      </c>
      <c r="T66" s="300">
        <v>599.20000000000005</v>
      </c>
      <c r="U66" s="273">
        <v>-4.0832666132906299</v>
      </c>
      <c r="V66" s="489">
        <v>13</v>
      </c>
    </row>
    <row r="67" spans="1:22" ht="13.5" customHeight="1">
      <c r="A67" s="509"/>
      <c r="B67" s="511"/>
      <c r="C67" s="509" t="s">
        <v>685</v>
      </c>
      <c r="D67" s="489" t="s">
        <v>864</v>
      </c>
      <c r="E67" s="300">
        <v>145.6</v>
      </c>
      <c r="F67" s="300">
        <v>138</v>
      </c>
      <c r="G67" s="300">
        <v>6.7</v>
      </c>
      <c r="H67" s="300">
        <v>23.5</v>
      </c>
      <c r="I67" s="300">
        <v>251.8</v>
      </c>
      <c r="J67" s="300">
        <v>14.2</v>
      </c>
      <c r="K67" s="300">
        <v>60.6</v>
      </c>
      <c r="L67" s="300">
        <v>250.7</v>
      </c>
      <c r="M67" s="300">
        <v>204.3</v>
      </c>
      <c r="N67" s="300">
        <v>81.510000000000005</v>
      </c>
      <c r="O67" s="300">
        <v>23.95</v>
      </c>
      <c r="P67" s="273">
        <v>11.37</v>
      </c>
      <c r="Q67" s="273">
        <v>11.46</v>
      </c>
      <c r="R67" s="273">
        <v>11.66</v>
      </c>
      <c r="S67" s="273">
        <v>11.5</v>
      </c>
      <c r="T67" s="300">
        <v>574.83000000000004</v>
      </c>
      <c r="U67" s="273">
        <v>-1.77</v>
      </c>
      <c r="V67" s="489">
        <v>11</v>
      </c>
    </row>
    <row r="68" spans="1:22" ht="13.5" customHeight="1">
      <c r="A68" s="509"/>
      <c r="B68" s="511"/>
      <c r="C68" s="509" t="s">
        <v>685</v>
      </c>
      <c r="D68" s="489" t="s">
        <v>833</v>
      </c>
      <c r="E68" s="300">
        <v>131.19999999999999</v>
      </c>
      <c r="F68" s="300">
        <v>138</v>
      </c>
      <c r="G68" s="300">
        <v>4.75</v>
      </c>
      <c r="H68" s="300">
        <v>22.92</v>
      </c>
      <c r="I68" s="300">
        <v>382.46</v>
      </c>
      <c r="J68" s="300">
        <v>17.25</v>
      </c>
      <c r="K68" s="300">
        <v>75.27</v>
      </c>
      <c r="L68" s="300">
        <v>208.5</v>
      </c>
      <c r="M68" s="300">
        <v>183.6</v>
      </c>
      <c r="N68" s="300">
        <v>88.1</v>
      </c>
      <c r="O68" s="300">
        <v>22.3</v>
      </c>
      <c r="P68" s="273">
        <v>11.33</v>
      </c>
      <c r="Q68" s="273">
        <v>11.45</v>
      </c>
      <c r="R68" s="273">
        <v>10.52</v>
      </c>
      <c r="S68" s="273">
        <v>11.1</v>
      </c>
      <c r="T68" s="300">
        <v>555</v>
      </c>
      <c r="U68" s="273">
        <v>14.432989690721699</v>
      </c>
      <c r="V68" s="489">
        <v>1</v>
      </c>
    </row>
    <row r="69" spans="1:22" ht="13.5" customHeight="1">
      <c r="A69" s="509"/>
      <c r="B69" s="511"/>
      <c r="C69" s="509" t="s">
        <v>685</v>
      </c>
      <c r="D69" s="490" t="s">
        <v>745</v>
      </c>
      <c r="E69" s="302">
        <f t="shared" ref="E69:T69" si="8">AVERAGE(E61:E68)</f>
        <v>137.40625</v>
      </c>
      <c r="F69" s="302">
        <f t="shared" si="8"/>
        <v>142.3125</v>
      </c>
      <c r="G69" s="302">
        <f t="shared" si="8"/>
        <v>5.5687500000000005</v>
      </c>
      <c r="H69" s="302">
        <f t="shared" si="8"/>
        <v>29.048749999999998</v>
      </c>
      <c r="I69" s="302">
        <f t="shared" si="8"/>
        <v>432.28250000000003</v>
      </c>
      <c r="J69" s="302">
        <f t="shared" si="8"/>
        <v>17.286249999999999</v>
      </c>
      <c r="K69" s="302">
        <f t="shared" si="8"/>
        <v>62.001250000000006</v>
      </c>
      <c r="L69" s="302">
        <f t="shared" si="8"/>
        <v>195.4425</v>
      </c>
      <c r="M69" s="302">
        <f t="shared" si="8"/>
        <v>159.6275</v>
      </c>
      <c r="N69" s="302">
        <f t="shared" si="8"/>
        <v>81.637500000000003</v>
      </c>
      <c r="O69" s="302">
        <f t="shared" si="8"/>
        <v>25.344999999999999</v>
      </c>
      <c r="P69" s="302">
        <f t="shared" si="8"/>
        <v>12.807499999999999</v>
      </c>
      <c r="Q69" s="302">
        <f t="shared" si="8"/>
        <v>12.465000000000002</v>
      </c>
      <c r="R69" s="302">
        <f t="shared" si="8"/>
        <v>12.306249999999999</v>
      </c>
      <c r="S69" s="302">
        <f t="shared" si="8"/>
        <v>12.525</v>
      </c>
      <c r="T69" s="302">
        <f t="shared" si="8"/>
        <v>612.40374999999995</v>
      </c>
      <c r="U69" s="303">
        <v>4.0034899716386603</v>
      </c>
      <c r="V69" s="490">
        <v>10</v>
      </c>
    </row>
    <row r="70" spans="1:22" ht="13.5" customHeight="1">
      <c r="A70" s="509" t="s">
        <v>865</v>
      </c>
      <c r="B70" s="511"/>
      <c r="C70" s="509" t="s">
        <v>680</v>
      </c>
      <c r="D70" s="489" t="s">
        <v>795</v>
      </c>
      <c r="E70" s="300">
        <v>135.80000000000001</v>
      </c>
      <c r="F70" s="300">
        <v>145</v>
      </c>
      <c r="G70" s="300">
        <v>3.4</v>
      </c>
      <c r="H70" s="300">
        <v>37.200000000000003</v>
      </c>
      <c r="I70" s="300">
        <v>994.1</v>
      </c>
      <c r="J70" s="300">
        <v>16.600000000000001</v>
      </c>
      <c r="K70" s="300">
        <v>44.6</v>
      </c>
      <c r="L70" s="300">
        <v>203.2</v>
      </c>
      <c r="M70" s="300">
        <v>160.9</v>
      </c>
      <c r="N70" s="300">
        <v>79.2</v>
      </c>
      <c r="O70" s="300">
        <v>27.3</v>
      </c>
      <c r="P70" s="273">
        <v>14.04</v>
      </c>
      <c r="Q70" s="273">
        <v>13.85</v>
      </c>
      <c r="R70" s="273">
        <v>13.28</v>
      </c>
      <c r="S70" s="273">
        <v>13.72</v>
      </c>
      <c r="T70" s="300">
        <v>623.79999999999995</v>
      </c>
      <c r="U70" s="273">
        <v>-6.3503978381624488</v>
      </c>
      <c r="V70" s="301">
        <v>14</v>
      </c>
    </row>
    <row r="71" spans="1:22" ht="13.5" customHeight="1">
      <c r="A71" s="509"/>
      <c r="B71" s="511"/>
      <c r="C71" s="509" t="s">
        <v>680</v>
      </c>
      <c r="D71" s="489" t="s">
        <v>787</v>
      </c>
      <c r="E71" s="300">
        <v>124.2</v>
      </c>
      <c r="F71" s="300">
        <v>136</v>
      </c>
      <c r="G71" s="300">
        <v>5.2</v>
      </c>
      <c r="H71" s="300">
        <v>30.4</v>
      </c>
      <c r="I71" s="300">
        <v>484.6</v>
      </c>
      <c r="J71" s="300">
        <v>17.100000000000001</v>
      </c>
      <c r="K71" s="300">
        <v>56.3</v>
      </c>
      <c r="L71" s="300">
        <v>189.4</v>
      </c>
      <c r="M71" s="300">
        <v>161.69999999999999</v>
      </c>
      <c r="N71" s="300">
        <v>85.4</v>
      </c>
      <c r="O71" s="300">
        <v>27.29</v>
      </c>
      <c r="P71" s="273">
        <v>11.83</v>
      </c>
      <c r="Q71" s="273">
        <v>12.47</v>
      </c>
      <c r="R71" s="273">
        <v>12.75</v>
      </c>
      <c r="S71" s="273">
        <v>12.35</v>
      </c>
      <c r="T71" s="300">
        <v>617.5</v>
      </c>
      <c r="U71" s="273">
        <v>0.49</v>
      </c>
      <c r="V71" s="301">
        <v>13</v>
      </c>
    </row>
    <row r="72" spans="1:22" ht="13.5" customHeight="1">
      <c r="A72" s="509"/>
      <c r="B72" s="511"/>
      <c r="C72" s="509" t="s">
        <v>680</v>
      </c>
      <c r="D72" s="489" t="s">
        <v>752</v>
      </c>
      <c r="E72" s="300">
        <v>124</v>
      </c>
      <c r="F72" s="300">
        <v>154</v>
      </c>
      <c r="G72" s="300">
        <v>4.9000000000000004</v>
      </c>
      <c r="H72" s="300">
        <v>33</v>
      </c>
      <c r="I72" s="300">
        <v>573.4</v>
      </c>
      <c r="J72" s="300">
        <v>21.4</v>
      </c>
      <c r="K72" s="300">
        <v>64.8</v>
      </c>
      <c r="L72" s="300">
        <v>144.4</v>
      </c>
      <c r="M72" s="300">
        <v>118.7</v>
      </c>
      <c r="N72" s="300">
        <v>82.2</v>
      </c>
      <c r="O72" s="300">
        <v>27.3</v>
      </c>
      <c r="P72" s="273">
        <v>13.91</v>
      </c>
      <c r="Q72" s="273">
        <v>14.23</v>
      </c>
      <c r="R72" s="273">
        <v>14.46</v>
      </c>
      <c r="S72" s="273">
        <v>14.2</v>
      </c>
      <c r="T72" s="300">
        <v>705</v>
      </c>
      <c r="U72" s="273">
        <v>2</v>
      </c>
      <c r="V72" s="301">
        <v>9</v>
      </c>
    </row>
    <row r="73" spans="1:22" ht="13.5" customHeight="1">
      <c r="A73" s="509"/>
      <c r="B73" s="511"/>
      <c r="C73" s="509" t="s">
        <v>680</v>
      </c>
      <c r="D73" s="489" t="s">
        <v>800</v>
      </c>
      <c r="E73" s="300">
        <v>124</v>
      </c>
      <c r="F73" s="300">
        <v>133</v>
      </c>
      <c r="G73" s="300">
        <v>5.04</v>
      </c>
      <c r="H73" s="300">
        <v>17.329999999999998</v>
      </c>
      <c r="I73" s="300">
        <v>243.8</v>
      </c>
      <c r="J73" s="300">
        <v>15.41</v>
      </c>
      <c r="K73" s="300">
        <v>88.9</v>
      </c>
      <c r="L73" s="300">
        <v>229</v>
      </c>
      <c r="M73" s="300">
        <v>170.8</v>
      </c>
      <c r="N73" s="300">
        <v>74.599999999999994</v>
      </c>
      <c r="O73" s="300">
        <v>24.7</v>
      </c>
      <c r="P73" s="273">
        <v>11.11</v>
      </c>
      <c r="Q73" s="273">
        <v>10.75</v>
      </c>
      <c r="R73" s="273">
        <v>11.69</v>
      </c>
      <c r="S73" s="273">
        <v>11.18</v>
      </c>
      <c r="T73" s="300">
        <v>559.20000000000005</v>
      </c>
      <c r="U73" s="273">
        <v>-5.0999999999999996</v>
      </c>
      <c r="V73" s="301">
        <v>14</v>
      </c>
    </row>
    <row r="74" spans="1:22" ht="13.5" customHeight="1">
      <c r="A74" s="509"/>
      <c r="B74" s="511"/>
      <c r="C74" s="509" t="s">
        <v>680</v>
      </c>
      <c r="D74" s="489" t="s">
        <v>743</v>
      </c>
      <c r="E74" s="300">
        <v>128</v>
      </c>
      <c r="F74" s="300">
        <v>148</v>
      </c>
      <c r="G74" s="300">
        <v>6</v>
      </c>
      <c r="H74" s="300">
        <v>26.9</v>
      </c>
      <c r="I74" s="300">
        <v>348.3</v>
      </c>
      <c r="J74" s="300">
        <v>18.16</v>
      </c>
      <c r="K74" s="300">
        <v>67.510000000000005</v>
      </c>
      <c r="L74" s="300">
        <v>178.7</v>
      </c>
      <c r="M74" s="300">
        <v>143.1</v>
      </c>
      <c r="N74" s="300">
        <v>80.08</v>
      </c>
      <c r="O74" s="300">
        <v>26.7</v>
      </c>
      <c r="P74" s="273">
        <v>11.34</v>
      </c>
      <c r="Q74" s="273">
        <v>11.56</v>
      </c>
      <c r="R74" s="273">
        <v>12.22</v>
      </c>
      <c r="S74" s="273">
        <v>11.71</v>
      </c>
      <c r="T74" s="300">
        <v>585.51</v>
      </c>
      <c r="U74" s="273">
        <v>2.9</v>
      </c>
      <c r="V74" s="301">
        <v>11</v>
      </c>
    </row>
    <row r="75" spans="1:22" ht="13.5" customHeight="1">
      <c r="A75" s="509"/>
      <c r="B75" s="511"/>
      <c r="C75" s="509" t="s">
        <v>680</v>
      </c>
      <c r="D75" s="489" t="s">
        <v>754</v>
      </c>
      <c r="E75" s="300">
        <v>139</v>
      </c>
      <c r="F75" s="300">
        <v>137</v>
      </c>
      <c r="G75" s="300">
        <v>6.5</v>
      </c>
      <c r="H75" s="300">
        <v>25.6</v>
      </c>
      <c r="I75" s="300">
        <v>294</v>
      </c>
      <c r="J75" s="300">
        <v>16.600000000000001</v>
      </c>
      <c r="K75" s="300">
        <v>64.819999999999993</v>
      </c>
      <c r="L75" s="300">
        <v>202.5</v>
      </c>
      <c r="M75" s="300">
        <v>143.30000000000001</v>
      </c>
      <c r="N75" s="300">
        <v>70.8</v>
      </c>
      <c r="O75" s="300">
        <v>25.8</v>
      </c>
      <c r="P75" s="273">
        <v>11.86</v>
      </c>
      <c r="Q75" s="273">
        <v>12</v>
      </c>
      <c r="R75" s="273">
        <v>12.02</v>
      </c>
      <c r="S75" s="273">
        <v>11.96</v>
      </c>
      <c r="T75" s="300">
        <v>598</v>
      </c>
      <c r="U75" s="273">
        <v>5.47</v>
      </c>
      <c r="V75" s="301">
        <v>12</v>
      </c>
    </row>
    <row r="76" spans="1:22" ht="13.5" customHeight="1">
      <c r="A76" s="509"/>
      <c r="B76" s="511"/>
      <c r="C76" s="509" t="s">
        <v>680</v>
      </c>
      <c r="D76" s="489" t="s">
        <v>864</v>
      </c>
      <c r="E76" s="300">
        <v>126</v>
      </c>
      <c r="F76" s="300">
        <v>139</v>
      </c>
      <c r="G76" s="300">
        <v>5.7</v>
      </c>
      <c r="H76" s="300">
        <v>25.9</v>
      </c>
      <c r="I76" s="300">
        <v>354.4</v>
      </c>
      <c r="J76" s="300">
        <v>14.7</v>
      </c>
      <c r="K76" s="300">
        <v>60.6</v>
      </c>
      <c r="L76" s="300">
        <v>209</v>
      </c>
      <c r="M76" s="300">
        <v>165.5</v>
      </c>
      <c r="N76" s="300">
        <v>79.2</v>
      </c>
      <c r="O76" s="300">
        <v>25.9</v>
      </c>
      <c r="P76" s="273">
        <v>12.56</v>
      </c>
      <c r="Q76" s="273">
        <v>12.65</v>
      </c>
      <c r="R76" s="273">
        <v>12.68</v>
      </c>
      <c r="S76" s="273">
        <v>12.63</v>
      </c>
      <c r="T76" s="300">
        <v>631.5</v>
      </c>
      <c r="U76" s="273">
        <v>1.96</v>
      </c>
      <c r="V76" s="301">
        <v>14</v>
      </c>
    </row>
    <row r="77" spans="1:22" ht="13.5" customHeight="1">
      <c r="A77" s="509"/>
      <c r="B77" s="511"/>
      <c r="C77" s="509" t="s">
        <v>680</v>
      </c>
      <c r="D77" s="489" t="s">
        <v>793</v>
      </c>
      <c r="E77" s="300">
        <v>132.6</v>
      </c>
      <c r="F77" s="300">
        <v>139</v>
      </c>
      <c r="G77" s="300">
        <v>2.92</v>
      </c>
      <c r="H77" s="300">
        <v>23.67</v>
      </c>
      <c r="I77" s="300">
        <v>710.62</v>
      </c>
      <c r="J77" s="300">
        <v>16.21</v>
      </c>
      <c r="K77" s="300">
        <v>68.48</v>
      </c>
      <c r="L77" s="300">
        <v>213.22</v>
      </c>
      <c r="M77" s="300">
        <v>180.51</v>
      </c>
      <c r="N77" s="300">
        <v>84.66</v>
      </c>
      <c r="O77" s="300">
        <v>24.09</v>
      </c>
      <c r="P77" s="273">
        <v>16.22</v>
      </c>
      <c r="Q77" s="273">
        <v>16.38</v>
      </c>
      <c r="R77" s="273">
        <v>16.5</v>
      </c>
      <c r="S77" s="273">
        <v>16.37</v>
      </c>
      <c r="T77" s="300">
        <v>682</v>
      </c>
      <c r="U77" s="273">
        <v>9.5299999999999994</v>
      </c>
      <c r="V77" s="301">
        <v>7</v>
      </c>
    </row>
    <row r="78" spans="1:22" ht="13.5" customHeight="1">
      <c r="A78" s="509"/>
      <c r="B78" s="511"/>
      <c r="C78" s="509" t="s">
        <v>680</v>
      </c>
      <c r="D78" s="489" t="s">
        <v>833</v>
      </c>
      <c r="E78" s="300">
        <v>117.9</v>
      </c>
      <c r="F78" s="300">
        <v>136</v>
      </c>
      <c r="G78" s="300">
        <v>8.1</v>
      </c>
      <c r="H78" s="300">
        <v>17.8</v>
      </c>
      <c r="I78" s="300">
        <v>120.6</v>
      </c>
      <c r="J78" s="300">
        <v>15.3</v>
      </c>
      <c r="K78" s="300">
        <v>85.5</v>
      </c>
      <c r="L78" s="300">
        <v>190.8</v>
      </c>
      <c r="M78" s="300">
        <v>146.4</v>
      </c>
      <c r="N78" s="300">
        <v>76.7</v>
      </c>
      <c r="O78" s="300">
        <v>25.1</v>
      </c>
      <c r="P78" s="273">
        <v>11.88</v>
      </c>
      <c r="Q78" s="273">
        <v>11.35</v>
      </c>
      <c r="R78" s="273">
        <v>11.3</v>
      </c>
      <c r="S78" s="273">
        <v>11.51</v>
      </c>
      <c r="T78" s="300">
        <v>575.54</v>
      </c>
      <c r="U78" s="273">
        <v>8.2899999999999991</v>
      </c>
      <c r="V78" s="301">
        <v>3</v>
      </c>
    </row>
    <row r="79" spans="1:22" ht="13.5" customHeight="1">
      <c r="A79" s="509"/>
      <c r="B79" s="511"/>
      <c r="C79" s="509" t="s">
        <v>680</v>
      </c>
      <c r="D79" s="490" t="s">
        <v>866</v>
      </c>
      <c r="E79" s="302">
        <f>AVERAGE(E70:E78)</f>
        <v>127.94444444444444</v>
      </c>
      <c r="F79" s="302">
        <f t="shared" ref="F79:T79" si="9">AVERAGE(F70:F78)</f>
        <v>140.77777777777777</v>
      </c>
      <c r="G79" s="302">
        <f t="shared" si="9"/>
        <v>5.3066666666666675</v>
      </c>
      <c r="H79" s="302">
        <f t="shared" si="9"/>
        <v>26.422222222222224</v>
      </c>
      <c r="I79" s="302">
        <f t="shared" si="9"/>
        <v>458.2022222222223</v>
      </c>
      <c r="J79" s="302">
        <f t="shared" si="9"/>
        <v>16.831111111111113</v>
      </c>
      <c r="K79" s="302">
        <f t="shared" si="9"/>
        <v>66.834444444444443</v>
      </c>
      <c r="L79" s="302">
        <f t="shared" si="9"/>
        <v>195.58</v>
      </c>
      <c r="M79" s="302">
        <f t="shared" si="9"/>
        <v>154.54555555555555</v>
      </c>
      <c r="N79" s="302">
        <f t="shared" si="9"/>
        <v>79.204444444444448</v>
      </c>
      <c r="O79" s="302">
        <f t="shared" si="9"/>
        <v>26.02</v>
      </c>
      <c r="P79" s="302">
        <f t="shared" si="9"/>
        <v>12.75</v>
      </c>
      <c r="Q79" s="302">
        <f t="shared" si="9"/>
        <v>12.804444444444444</v>
      </c>
      <c r="R79" s="302">
        <f t="shared" si="9"/>
        <v>12.988888888888887</v>
      </c>
      <c r="S79" s="302">
        <f t="shared" si="9"/>
        <v>12.847777777777779</v>
      </c>
      <c r="T79" s="302">
        <f t="shared" si="9"/>
        <v>619.7833333333333</v>
      </c>
      <c r="U79" s="303">
        <v>1.9548171300104173</v>
      </c>
      <c r="V79" s="490">
        <v>14</v>
      </c>
    </row>
    <row r="80" spans="1:22" ht="13.5" customHeight="1">
      <c r="A80" s="509" t="s">
        <v>867</v>
      </c>
      <c r="B80" s="511"/>
      <c r="C80" s="605" t="s">
        <v>591</v>
      </c>
      <c r="D80" s="265" t="s">
        <v>783</v>
      </c>
      <c r="E80" s="266">
        <v>136.80000000000001</v>
      </c>
      <c r="F80" s="266">
        <v>143</v>
      </c>
      <c r="G80" s="266">
        <v>3.7</v>
      </c>
      <c r="H80" s="266">
        <v>29</v>
      </c>
      <c r="I80" s="266">
        <v>683.8</v>
      </c>
      <c r="J80" s="266">
        <v>13.8</v>
      </c>
      <c r="K80" s="266">
        <v>47.6</v>
      </c>
      <c r="L80" s="266">
        <v>255.1</v>
      </c>
      <c r="M80" s="266">
        <v>219.4</v>
      </c>
      <c r="N80" s="266">
        <v>86</v>
      </c>
      <c r="O80" s="266">
        <v>26.1</v>
      </c>
      <c r="P80" s="266">
        <v>375.5</v>
      </c>
      <c r="Q80" s="266">
        <v>362.9</v>
      </c>
      <c r="R80" s="266" t="s">
        <v>868</v>
      </c>
      <c r="S80" s="266">
        <v>369.2</v>
      </c>
      <c r="T80" s="266">
        <v>738.4</v>
      </c>
      <c r="U80" s="267">
        <v>5.1100000000000003</v>
      </c>
      <c r="V80" s="265">
        <v>2</v>
      </c>
    </row>
    <row r="81" spans="1:22" ht="13.5" customHeight="1">
      <c r="A81" s="509"/>
      <c r="B81" s="511"/>
      <c r="C81" s="605" t="s">
        <v>591</v>
      </c>
      <c r="D81" s="265" t="s">
        <v>738</v>
      </c>
      <c r="E81" s="266">
        <v>113.2</v>
      </c>
      <c r="F81" s="266">
        <v>144</v>
      </c>
      <c r="G81" s="266">
        <v>4.5</v>
      </c>
      <c r="H81" s="266">
        <v>27.5</v>
      </c>
      <c r="I81" s="266">
        <v>511.1</v>
      </c>
      <c r="J81" s="266">
        <v>16.8</v>
      </c>
      <c r="K81" s="266">
        <v>61.1</v>
      </c>
      <c r="L81" s="266">
        <v>191.2</v>
      </c>
      <c r="M81" s="266">
        <v>159.80000000000001</v>
      </c>
      <c r="N81" s="266">
        <v>83.6</v>
      </c>
      <c r="O81" s="266">
        <v>26.1</v>
      </c>
      <c r="P81" s="266">
        <v>224.6</v>
      </c>
      <c r="Q81" s="266">
        <v>215.9</v>
      </c>
      <c r="R81" s="266"/>
      <c r="S81" s="266">
        <v>220.2</v>
      </c>
      <c r="T81" s="266">
        <v>652.9</v>
      </c>
      <c r="U81" s="267">
        <v>4.4000000000000004</v>
      </c>
      <c r="V81" s="265">
        <v>4</v>
      </c>
    </row>
    <row r="82" spans="1:22" ht="13.5" customHeight="1">
      <c r="A82" s="509"/>
      <c r="B82" s="511"/>
      <c r="C82" s="605" t="s">
        <v>591</v>
      </c>
      <c r="D82" s="265" t="s">
        <v>787</v>
      </c>
      <c r="E82" s="266">
        <v>137.80000000000001</v>
      </c>
      <c r="F82" s="266">
        <v>139</v>
      </c>
      <c r="G82" s="266">
        <v>6.1</v>
      </c>
      <c r="H82" s="266">
        <v>33.4</v>
      </c>
      <c r="I82" s="266">
        <v>547.5</v>
      </c>
      <c r="J82" s="266">
        <v>18.7</v>
      </c>
      <c r="K82" s="266">
        <v>56</v>
      </c>
      <c r="L82" s="266">
        <v>158.30000000000001</v>
      </c>
      <c r="M82" s="266">
        <v>149.5</v>
      </c>
      <c r="N82" s="266">
        <v>94.4</v>
      </c>
      <c r="O82" s="266">
        <v>26.9</v>
      </c>
      <c r="P82" s="266">
        <v>172.5</v>
      </c>
      <c r="Q82" s="266">
        <v>163.80000000000001</v>
      </c>
      <c r="R82" s="266"/>
      <c r="S82" s="266">
        <v>168.15</v>
      </c>
      <c r="T82" s="266">
        <v>672.6</v>
      </c>
      <c r="U82" s="267">
        <v>5.72</v>
      </c>
      <c r="V82" s="265">
        <v>3</v>
      </c>
    </row>
    <row r="83" spans="1:22" ht="13.5" customHeight="1">
      <c r="A83" s="509"/>
      <c r="B83" s="511"/>
      <c r="C83" s="605" t="s">
        <v>591</v>
      </c>
      <c r="D83" s="265" t="s">
        <v>834</v>
      </c>
      <c r="E83" s="266">
        <v>133.4</v>
      </c>
      <c r="F83" s="266">
        <v>153</v>
      </c>
      <c r="G83" s="266">
        <v>3.68</v>
      </c>
      <c r="H83" s="266">
        <v>21.8</v>
      </c>
      <c r="I83" s="266">
        <v>592</v>
      </c>
      <c r="J83" s="266">
        <v>16.25</v>
      </c>
      <c r="K83" s="266">
        <v>74.540000000000006</v>
      </c>
      <c r="L83" s="266">
        <v>196.06</v>
      </c>
      <c r="M83" s="266">
        <v>159.4</v>
      </c>
      <c r="N83" s="266">
        <v>81.3</v>
      </c>
      <c r="O83" s="266">
        <v>26.6</v>
      </c>
      <c r="P83" s="266">
        <v>203.73</v>
      </c>
      <c r="Q83" s="266">
        <v>204.73</v>
      </c>
      <c r="R83" s="266"/>
      <c r="S83" s="266">
        <v>204.23</v>
      </c>
      <c r="T83" s="266">
        <v>680.77</v>
      </c>
      <c r="U83" s="267">
        <v>6.16</v>
      </c>
      <c r="V83" s="265">
        <v>4</v>
      </c>
    </row>
    <row r="84" spans="1:22" ht="13.5" customHeight="1">
      <c r="A84" s="509"/>
      <c r="B84" s="511"/>
      <c r="C84" s="605" t="s">
        <v>591</v>
      </c>
      <c r="D84" s="265" t="s">
        <v>769</v>
      </c>
      <c r="E84" s="266">
        <v>120</v>
      </c>
      <c r="F84" s="266">
        <v>154</v>
      </c>
      <c r="G84" s="266">
        <v>4</v>
      </c>
      <c r="H84" s="266">
        <v>26.3</v>
      </c>
      <c r="I84" s="266">
        <v>556.29999999999995</v>
      </c>
      <c r="J84" s="266">
        <v>15.2</v>
      </c>
      <c r="K84" s="266">
        <v>57.8</v>
      </c>
      <c r="L84" s="266">
        <v>214.9</v>
      </c>
      <c r="M84" s="266">
        <v>176.4</v>
      </c>
      <c r="N84" s="266">
        <v>82.1</v>
      </c>
      <c r="O84" s="266">
        <v>27.2</v>
      </c>
      <c r="P84" s="266">
        <v>175.2</v>
      </c>
      <c r="Q84" s="266">
        <v>180.4</v>
      </c>
      <c r="R84" s="266"/>
      <c r="S84" s="266">
        <v>177.8</v>
      </c>
      <c r="T84" s="266">
        <v>711.1</v>
      </c>
      <c r="U84" s="267">
        <v>4.2</v>
      </c>
      <c r="V84" s="265">
        <v>5</v>
      </c>
    </row>
    <row r="85" spans="1:22" ht="13.5" customHeight="1">
      <c r="A85" s="509"/>
      <c r="B85" s="511"/>
      <c r="C85" s="605" t="s">
        <v>591</v>
      </c>
      <c r="D85" s="265" t="s">
        <v>800</v>
      </c>
      <c r="E85" s="266">
        <v>129.4</v>
      </c>
      <c r="F85" s="266">
        <v>137</v>
      </c>
      <c r="G85" s="266">
        <v>2.96</v>
      </c>
      <c r="H85" s="266">
        <v>26.12</v>
      </c>
      <c r="I85" s="266">
        <v>782.5</v>
      </c>
      <c r="J85" s="266">
        <v>17.5</v>
      </c>
      <c r="K85" s="266">
        <v>66.900000000000006</v>
      </c>
      <c r="L85" s="266">
        <v>211</v>
      </c>
      <c r="M85" s="266">
        <v>190.7</v>
      </c>
      <c r="N85" s="266">
        <v>90.4</v>
      </c>
      <c r="O85" s="266">
        <v>28.25</v>
      </c>
      <c r="P85" s="266">
        <v>183.54</v>
      </c>
      <c r="Q85" s="266">
        <v>196.5</v>
      </c>
      <c r="R85" s="266"/>
      <c r="S85" s="266">
        <v>190.02</v>
      </c>
      <c r="T85" s="266">
        <v>760.08</v>
      </c>
      <c r="U85" s="267">
        <v>3.38</v>
      </c>
      <c r="V85" s="265">
        <v>2</v>
      </c>
    </row>
    <row r="86" spans="1:22" ht="13.5" customHeight="1">
      <c r="A86" s="509"/>
      <c r="B86" s="511"/>
      <c r="C86" s="605" t="s">
        <v>591</v>
      </c>
      <c r="D86" s="265" t="s">
        <v>768</v>
      </c>
      <c r="E86" s="266">
        <v>119</v>
      </c>
      <c r="F86" s="266">
        <v>144</v>
      </c>
      <c r="G86" s="266">
        <v>4.9000000000000004</v>
      </c>
      <c r="H86" s="266">
        <v>23.3</v>
      </c>
      <c r="I86" s="266">
        <v>375.5</v>
      </c>
      <c r="J86" s="266">
        <v>16.899999999999999</v>
      </c>
      <c r="K86" s="266">
        <v>72.5</v>
      </c>
      <c r="L86" s="266">
        <v>222</v>
      </c>
      <c r="M86" s="266">
        <v>189.1</v>
      </c>
      <c r="N86" s="266">
        <v>84.1</v>
      </c>
      <c r="O86" s="266">
        <v>28.8</v>
      </c>
      <c r="P86" s="266">
        <v>197.4</v>
      </c>
      <c r="Q86" s="266">
        <v>201.4</v>
      </c>
      <c r="R86" s="266"/>
      <c r="S86" s="266">
        <v>199.4</v>
      </c>
      <c r="T86" s="266">
        <v>738.6</v>
      </c>
      <c r="U86" s="267">
        <v>7.55</v>
      </c>
      <c r="V86" s="265">
        <v>1</v>
      </c>
    </row>
    <row r="87" spans="1:22" ht="13.5" customHeight="1">
      <c r="A87" s="509"/>
      <c r="B87" s="511"/>
      <c r="C87" s="605" t="s">
        <v>591</v>
      </c>
      <c r="D87" s="265" t="s">
        <v>826</v>
      </c>
      <c r="E87" s="266">
        <v>130.19999999999999</v>
      </c>
      <c r="F87" s="266">
        <v>158</v>
      </c>
      <c r="G87" s="266">
        <v>2.4</v>
      </c>
      <c r="H87" s="266">
        <v>23</v>
      </c>
      <c r="I87" s="266">
        <v>875.2</v>
      </c>
      <c r="J87" s="266">
        <v>18.2</v>
      </c>
      <c r="K87" s="266">
        <v>79.3</v>
      </c>
      <c r="L87" s="266">
        <v>186.6</v>
      </c>
      <c r="M87" s="266">
        <v>140</v>
      </c>
      <c r="N87" s="266">
        <v>75.03</v>
      </c>
      <c r="O87" s="266">
        <v>25.98</v>
      </c>
      <c r="P87" s="266">
        <v>285.64</v>
      </c>
      <c r="Q87" s="266">
        <v>305.08999999999997</v>
      </c>
      <c r="R87" s="266"/>
      <c r="S87" s="266">
        <v>295.37</v>
      </c>
      <c r="T87" s="266">
        <v>590.73</v>
      </c>
      <c r="U87" s="267">
        <v>2.89</v>
      </c>
      <c r="V87" s="265">
        <v>5</v>
      </c>
    </row>
    <row r="88" spans="1:22" ht="13.5" customHeight="1">
      <c r="A88" s="509"/>
      <c r="B88" s="511"/>
      <c r="C88" s="605" t="s">
        <v>591</v>
      </c>
      <c r="D88" s="265" t="s">
        <v>793</v>
      </c>
      <c r="E88" s="266">
        <v>129</v>
      </c>
      <c r="F88" s="266">
        <v>138</v>
      </c>
      <c r="G88" s="266">
        <v>3.5</v>
      </c>
      <c r="H88" s="266">
        <v>22.3</v>
      </c>
      <c r="I88" s="266">
        <v>537.86</v>
      </c>
      <c r="J88" s="266">
        <v>15.3</v>
      </c>
      <c r="K88" s="266">
        <v>68.650000000000006</v>
      </c>
      <c r="L88" s="266">
        <v>226.99</v>
      </c>
      <c r="M88" s="266">
        <v>201.21</v>
      </c>
      <c r="N88" s="266">
        <v>88.64</v>
      </c>
      <c r="O88" s="266">
        <v>24.56</v>
      </c>
      <c r="P88" s="266">
        <v>176.09</v>
      </c>
      <c r="Q88" s="266">
        <v>176.78</v>
      </c>
      <c r="R88" s="266"/>
      <c r="S88" s="266">
        <v>176.43</v>
      </c>
      <c r="T88" s="266">
        <v>705.74</v>
      </c>
      <c r="U88" s="267">
        <v>8.67</v>
      </c>
      <c r="V88" s="265">
        <v>3</v>
      </c>
    </row>
    <row r="89" spans="1:22" s="462" customFormat="1" ht="13.5" customHeight="1">
      <c r="A89" s="509"/>
      <c r="B89" s="511"/>
      <c r="C89" s="605" t="s">
        <v>592</v>
      </c>
      <c r="D89" s="268" t="s">
        <v>869</v>
      </c>
      <c r="E89" s="269">
        <f>AVERAGE(E80:E88)</f>
        <v>127.64444444444445</v>
      </c>
      <c r="F89" s="269">
        <f t="shared" ref="F89:Q89" si="10">AVERAGE(F80:F88)</f>
        <v>145.55555555555554</v>
      </c>
      <c r="G89" s="269">
        <f t="shared" si="10"/>
        <v>3.9711111111111115</v>
      </c>
      <c r="H89" s="269">
        <f t="shared" si="10"/>
        <v>25.85777777777778</v>
      </c>
      <c r="I89" s="269">
        <f t="shared" si="10"/>
        <v>606.86222222222216</v>
      </c>
      <c r="J89" s="269">
        <f t="shared" si="10"/>
        <v>16.516666666666666</v>
      </c>
      <c r="K89" s="269">
        <f t="shared" si="10"/>
        <v>64.932222222222222</v>
      </c>
      <c r="L89" s="269">
        <f t="shared" si="10"/>
        <v>206.90555555555554</v>
      </c>
      <c r="M89" s="269">
        <f t="shared" si="10"/>
        <v>176.16777777777779</v>
      </c>
      <c r="N89" s="269">
        <f t="shared" si="10"/>
        <v>85.063333333333333</v>
      </c>
      <c r="O89" s="269">
        <f t="shared" si="10"/>
        <v>26.72111111111111</v>
      </c>
      <c r="P89" s="269">
        <f t="shared" si="10"/>
        <v>221.57777777777778</v>
      </c>
      <c r="Q89" s="269">
        <f t="shared" si="10"/>
        <v>223.05555555555554</v>
      </c>
      <c r="R89" s="269"/>
      <c r="S89" s="269">
        <f t="shared" ref="S89:T89" si="11">AVERAGE(S80:S88)</f>
        <v>222.3111111111111</v>
      </c>
      <c r="T89" s="269">
        <f t="shared" si="11"/>
        <v>694.54666666666662</v>
      </c>
      <c r="U89" s="270">
        <v>5.3620550161812162</v>
      </c>
      <c r="V89" s="268">
        <v>4</v>
      </c>
    </row>
    <row r="90" spans="1:22" ht="13.5" customHeight="1">
      <c r="A90" s="509" t="s">
        <v>870</v>
      </c>
      <c r="B90" s="511" t="s">
        <v>597</v>
      </c>
      <c r="C90" s="509" t="s">
        <v>686</v>
      </c>
      <c r="D90" s="489" t="s">
        <v>783</v>
      </c>
      <c r="E90" s="300">
        <v>151</v>
      </c>
      <c r="F90" s="300">
        <v>129</v>
      </c>
      <c r="G90" s="300">
        <v>5.7</v>
      </c>
      <c r="H90" s="300">
        <v>41.7</v>
      </c>
      <c r="I90" s="300">
        <v>631.6</v>
      </c>
      <c r="J90" s="300">
        <v>16.7</v>
      </c>
      <c r="K90" s="300">
        <v>40</v>
      </c>
      <c r="L90" s="300">
        <v>193.2</v>
      </c>
      <c r="M90" s="300">
        <v>174</v>
      </c>
      <c r="N90" s="300">
        <v>90</v>
      </c>
      <c r="O90" s="300">
        <v>27.9</v>
      </c>
      <c r="P90" s="273">
        <v>14.26</v>
      </c>
      <c r="Q90" s="273">
        <v>14.75</v>
      </c>
      <c r="R90" s="273">
        <v>13.15</v>
      </c>
      <c r="S90" s="273">
        <v>14.05</v>
      </c>
      <c r="T90" s="300">
        <v>638.79999999999995</v>
      </c>
      <c r="U90" s="273">
        <v>0.14255167498219101</v>
      </c>
      <c r="V90" s="489">
        <v>12</v>
      </c>
    </row>
    <row r="91" spans="1:22" ht="13.5" customHeight="1">
      <c r="A91" s="509"/>
      <c r="B91" s="511"/>
      <c r="C91" s="509" t="s">
        <v>686</v>
      </c>
      <c r="D91" s="489" t="s">
        <v>863</v>
      </c>
      <c r="E91" s="300">
        <v>139.15</v>
      </c>
      <c r="F91" s="300">
        <v>142</v>
      </c>
      <c r="G91" s="300">
        <v>3.4</v>
      </c>
      <c r="H91" s="300">
        <v>21.19</v>
      </c>
      <c r="I91" s="300">
        <v>523.09</v>
      </c>
      <c r="J91" s="300">
        <v>15.91</v>
      </c>
      <c r="K91" s="300">
        <v>75.03</v>
      </c>
      <c r="L91" s="300">
        <v>185.26</v>
      </c>
      <c r="M91" s="300">
        <v>165.33</v>
      </c>
      <c r="N91" s="300">
        <v>89.24</v>
      </c>
      <c r="O91" s="300">
        <v>26.33</v>
      </c>
      <c r="P91" s="273">
        <v>11.67</v>
      </c>
      <c r="Q91" s="273">
        <v>11.82</v>
      </c>
      <c r="R91" s="273">
        <v>11.53</v>
      </c>
      <c r="S91" s="273">
        <v>11.67</v>
      </c>
      <c r="T91" s="300">
        <v>583.66999999999996</v>
      </c>
      <c r="U91" s="273">
        <v>5.61</v>
      </c>
      <c r="V91" s="489">
        <v>12</v>
      </c>
    </row>
    <row r="92" spans="1:22" ht="13.5" customHeight="1">
      <c r="A92" s="509"/>
      <c r="B92" s="511"/>
      <c r="C92" s="509" t="s">
        <v>686</v>
      </c>
      <c r="D92" s="489" t="s">
        <v>787</v>
      </c>
      <c r="E92" s="300">
        <v>137.19999999999999</v>
      </c>
      <c r="F92" s="300">
        <v>141</v>
      </c>
      <c r="G92" s="300">
        <v>7.3</v>
      </c>
      <c r="H92" s="300">
        <v>30.7</v>
      </c>
      <c r="I92" s="300">
        <v>320.5</v>
      </c>
      <c r="J92" s="300">
        <v>20.399999999999999</v>
      </c>
      <c r="K92" s="300">
        <v>66.400000000000006</v>
      </c>
      <c r="L92" s="300">
        <v>167.27</v>
      </c>
      <c r="M92" s="300">
        <v>143.19999999999999</v>
      </c>
      <c r="N92" s="300">
        <v>85.6</v>
      </c>
      <c r="O92" s="300">
        <v>28.63</v>
      </c>
      <c r="P92" s="273">
        <v>11.96</v>
      </c>
      <c r="Q92" s="273">
        <v>11.44</v>
      </c>
      <c r="R92" s="273">
        <v>11.86</v>
      </c>
      <c r="S92" s="273">
        <v>11.75</v>
      </c>
      <c r="T92" s="300">
        <v>587.70000000000005</v>
      </c>
      <c r="U92" s="273">
        <v>-0.11</v>
      </c>
      <c r="V92" s="489">
        <v>13</v>
      </c>
    </row>
    <row r="93" spans="1:22" ht="13.5" customHeight="1">
      <c r="A93" s="509"/>
      <c r="B93" s="511"/>
      <c r="C93" s="509" t="s">
        <v>686</v>
      </c>
      <c r="D93" s="489" t="s">
        <v>752</v>
      </c>
      <c r="E93" s="300">
        <v>115.6</v>
      </c>
      <c r="F93" s="300">
        <v>151</v>
      </c>
      <c r="G93" s="300">
        <v>4.2</v>
      </c>
      <c r="H93" s="300">
        <v>29.4</v>
      </c>
      <c r="I93" s="300">
        <v>600</v>
      </c>
      <c r="J93" s="300">
        <v>16.8</v>
      </c>
      <c r="K93" s="300">
        <v>57.1</v>
      </c>
      <c r="L93" s="300">
        <v>163.80000000000001</v>
      </c>
      <c r="M93" s="300">
        <v>132.4</v>
      </c>
      <c r="N93" s="300">
        <v>80.8</v>
      </c>
      <c r="O93" s="300">
        <v>27.4</v>
      </c>
      <c r="P93" s="273">
        <v>13.06</v>
      </c>
      <c r="Q93" s="273">
        <v>13.94</v>
      </c>
      <c r="R93" s="273">
        <v>11.93</v>
      </c>
      <c r="S93" s="273">
        <v>12.97</v>
      </c>
      <c r="T93" s="300">
        <v>648.5</v>
      </c>
      <c r="U93" s="273">
        <v>4.2604501607717102</v>
      </c>
      <c r="V93" s="489">
        <v>9</v>
      </c>
    </row>
    <row r="94" spans="1:22" ht="13.5" customHeight="1">
      <c r="A94" s="509"/>
      <c r="B94" s="511"/>
      <c r="C94" s="509" t="s">
        <v>686</v>
      </c>
      <c r="D94" s="489" t="s">
        <v>743</v>
      </c>
      <c r="E94" s="300">
        <v>133.30000000000001</v>
      </c>
      <c r="F94" s="300">
        <v>140</v>
      </c>
      <c r="G94" s="300">
        <v>6.4</v>
      </c>
      <c r="H94" s="300">
        <v>33.659999999999997</v>
      </c>
      <c r="I94" s="300">
        <v>425.9</v>
      </c>
      <c r="J94" s="300">
        <v>21.64</v>
      </c>
      <c r="K94" s="300">
        <v>64.290000000000006</v>
      </c>
      <c r="L94" s="300">
        <v>167.7</v>
      </c>
      <c r="M94" s="300">
        <v>135.19999999999999</v>
      </c>
      <c r="N94" s="300">
        <v>80.62</v>
      </c>
      <c r="O94" s="300">
        <v>26.98</v>
      </c>
      <c r="P94" s="273">
        <v>15.08</v>
      </c>
      <c r="Q94" s="273">
        <v>13.6</v>
      </c>
      <c r="R94" s="273">
        <v>14.38</v>
      </c>
      <c r="S94" s="273">
        <v>14.35</v>
      </c>
      <c r="T94" s="300">
        <v>670.91</v>
      </c>
      <c r="U94" s="273">
        <v>9.0425531914893593</v>
      </c>
      <c r="V94" s="489">
        <v>3</v>
      </c>
    </row>
    <row r="95" spans="1:22" ht="13.5" customHeight="1">
      <c r="A95" s="509"/>
      <c r="B95" s="511"/>
      <c r="C95" s="509" t="s">
        <v>686</v>
      </c>
      <c r="D95" s="489" t="s">
        <v>754</v>
      </c>
      <c r="E95" s="300">
        <v>144</v>
      </c>
      <c r="F95" s="300">
        <v>144</v>
      </c>
      <c r="G95" s="300">
        <v>6.1</v>
      </c>
      <c r="H95" s="300">
        <v>26.1</v>
      </c>
      <c r="I95" s="300">
        <v>329.3</v>
      </c>
      <c r="J95" s="300">
        <v>17.2</v>
      </c>
      <c r="K95" s="300">
        <v>65.900000000000006</v>
      </c>
      <c r="L95" s="300">
        <v>170.3</v>
      </c>
      <c r="M95" s="300">
        <v>138.9</v>
      </c>
      <c r="N95" s="300">
        <v>81.55</v>
      </c>
      <c r="O95" s="300">
        <v>29.1</v>
      </c>
      <c r="P95" s="273">
        <v>12.95</v>
      </c>
      <c r="Q95" s="273">
        <v>12.68</v>
      </c>
      <c r="R95" s="273">
        <v>11.98</v>
      </c>
      <c r="S95" s="273">
        <v>12.54</v>
      </c>
      <c r="T95" s="300">
        <v>626.79999999999995</v>
      </c>
      <c r="U95" s="273">
        <v>0.40032025620495498</v>
      </c>
      <c r="V95" s="489">
        <v>10</v>
      </c>
    </row>
    <row r="96" spans="1:22" ht="13.5" customHeight="1">
      <c r="A96" s="509"/>
      <c r="B96" s="511"/>
      <c r="C96" s="509" t="s">
        <v>686</v>
      </c>
      <c r="D96" s="489" t="s">
        <v>864</v>
      </c>
      <c r="E96" s="300">
        <v>135.4</v>
      </c>
      <c r="F96" s="300">
        <v>136</v>
      </c>
      <c r="G96" s="300">
        <v>6.3</v>
      </c>
      <c r="H96" s="300">
        <v>27</v>
      </c>
      <c r="I96" s="300">
        <v>325.8</v>
      </c>
      <c r="J96" s="300">
        <v>16.100000000000001</v>
      </c>
      <c r="K96" s="300">
        <v>59.7</v>
      </c>
      <c r="L96" s="300">
        <v>190.3</v>
      </c>
      <c r="M96" s="300">
        <v>154.1</v>
      </c>
      <c r="N96" s="300">
        <v>80.959999999999994</v>
      </c>
      <c r="O96" s="300">
        <v>26.43</v>
      </c>
      <c r="P96" s="273">
        <v>11.45</v>
      </c>
      <c r="Q96" s="273">
        <v>11.3</v>
      </c>
      <c r="R96" s="273">
        <v>11.99</v>
      </c>
      <c r="S96" s="273">
        <v>11.58</v>
      </c>
      <c r="T96" s="300">
        <v>579</v>
      </c>
      <c r="U96" s="273">
        <v>-1.05</v>
      </c>
      <c r="V96" s="489">
        <v>10</v>
      </c>
    </row>
    <row r="97" spans="1:22" ht="13.5" customHeight="1">
      <c r="A97" s="509"/>
      <c r="B97" s="511"/>
      <c r="C97" s="509" t="s">
        <v>686</v>
      </c>
      <c r="D97" s="489" t="s">
        <v>833</v>
      </c>
      <c r="E97" s="300">
        <v>122.8</v>
      </c>
      <c r="F97" s="300">
        <v>137</v>
      </c>
      <c r="G97" s="300">
        <v>4.25</v>
      </c>
      <c r="H97" s="300">
        <v>25.76</v>
      </c>
      <c r="I97" s="300">
        <v>505.88</v>
      </c>
      <c r="J97" s="300">
        <v>18.09</v>
      </c>
      <c r="K97" s="300">
        <v>70.23</v>
      </c>
      <c r="L97" s="300">
        <v>187.6</v>
      </c>
      <c r="M97" s="300">
        <v>154</v>
      </c>
      <c r="N97" s="300">
        <v>82.1</v>
      </c>
      <c r="O97" s="300">
        <v>24.8</v>
      </c>
      <c r="P97" s="273">
        <v>8.36</v>
      </c>
      <c r="Q97" s="273">
        <v>8.1</v>
      </c>
      <c r="R97" s="273">
        <v>9.57</v>
      </c>
      <c r="S97" s="273">
        <v>8.68</v>
      </c>
      <c r="T97" s="300">
        <v>434</v>
      </c>
      <c r="U97" s="273">
        <v>-10.5154639175258</v>
      </c>
      <c r="V97" s="489">
        <v>13</v>
      </c>
    </row>
    <row r="98" spans="1:22" ht="13.5" customHeight="1">
      <c r="A98" s="509"/>
      <c r="B98" s="511"/>
      <c r="C98" s="509" t="s">
        <v>686</v>
      </c>
      <c r="D98" s="490" t="s">
        <v>745</v>
      </c>
      <c r="E98" s="302">
        <f t="shared" ref="E98:T98" si="12">AVERAGE(E90:E97)</f>
        <v>134.80625000000001</v>
      </c>
      <c r="F98" s="302">
        <f t="shared" si="12"/>
        <v>140</v>
      </c>
      <c r="G98" s="302">
        <f t="shared" si="12"/>
        <v>5.4562499999999998</v>
      </c>
      <c r="H98" s="302">
        <f t="shared" si="12"/>
        <v>29.438749999999999</v>
      </c>
      <c r="I98" s="302">
        <f t="shared" si="12"/>
        <v>457.75875000000008</v>
      </c>
      <c r="J98" s="302">
        <f t="shared" si="12"/>
        <v>17.855</v>
      </c>
      <c r="K98" s="302">
        <f t="shared" si="12"/>
        <v>62.331250000000004</v>
      </c>
      <c r="L98" s="302">
        <f t="shared" si="12"/>
        <v>178.17874999999998</v>
      </c>
      <c r="M98" s="302">
        <f t="shared" si="12"/>
        <v>149.64125000000001</v>
      </c>
      <c r="N98" s="302">
        <f t="shared" si="12"/>
        <v>83.858750000000015</v>
      </c>
      <c r="O98" s="302">
        <f t="shared" si="12"/>
        <v>27.196249999999999</v>
      </c>
      <c r="P98" s="302">
        <f t="shared" si="12"/>
        <v>12.348750000000001</v>
      </c>
      <c r="Q98" s="302">
        <f t="shared" si="12"/>
        <v>12.203749999999998</v>
      </c>
      <c r="R98" s="302">
        <f t="shared" si="12"/>
        <v>12.048749999999998</v>
      </c>
      <c r="S98" s="302">
        <f t="shared" si="12"/>
        <v>12.198749999999997</v>
      </c>
      <c r="T98" s="302">
        <f t="shared" si="12"/>
        <v>596.17250000000001</v>
      </c>
      <c r="U98" s="303">
        <v>1.2469643190734101</v>
      </c>
      <c r="V98" s="490">
        <v>12</v>
      </c>
    </row>
    <row r="99" spans="1:22" ht="13.5" customHeight="1">
      <c r="A99" s="509" t="s">
        <v>865</v>
      </c>
      <c r="B99" s="511"/>
      <c r="C99" s="509" t="s">
        <v>687</v>
      </c>
      <c r="D99" s="489" t="s">
        <v>795</v>
      </c>
      <c r="E99" s="300">
        <v>142.19999999999999</v>
      </c>
      <c r="F99" s="300">
        <v>143</v>
      </c>
      <c r="G99" s="300">
        <v>3.5</v>
      </c>
      <c r="H99" s="300">
        <v>44.3</v>
      </c>
      <c r="I99" s="300">
        <v>1165.7</v>
      </c>
      <c r="J99" s="300">
        <v>15.2</v>
      </c>
      <c r="K99" s="300">
        <v>34.299999999999997</v>
      </c>
      <c r="L99" s="300">
        <v>220.2</v>
      </c>
      <c r="M99" s="300">
        <v>184.5</v>
      </c>
      <c r="N99" s="300">
        <v>83.8</v>
      </c>
      <c r="O99" s="300">
        <v>28</v>
      </c>
      <c r="P99" s="273">
        <v>14.82</v>
      </c>
      <c r="Q99" s="273">
        <v>15.15</v>
      </c>
      <c r="R99" s="273">
        <v>15.06</v>
      </c>
      <c r="S99" s="273">
        <v>15.01</v>
      </c>
      <c r="T99" s="300">
        <v>682.2</v>
      </c>
      <c r="U99" s="273">
        <v>2.4170544963218772</v>
      </c>
      <c r="V99" s="301">
        <v>11</v>
      </c>
    </row>
    <row r="100" spans="1:22" ht="13.5" customHeight="1">
      <c r="A100" s="509"/>
      <c r="B100" s="511"/>
      <c r="C100" s="509" t="s">
        <v>687</v>
      </c>
      <c r="D100" s="489" t="s">
        <v>787</v>
      </c>
      <c r="E100" s="300">
        <v>129.80000000000001</v>
      </c>
      <c r="F100" s="300">
        <v>134</v>
      </c>
      <c r="G100" s="300">
        <v>6.8</v>
      </c>
      <c r="H100" s="300">
        <v>35.299999999999997</v>
      </c>
      <c r="I100" s="300">
        <v>419.1</v>
      </c>
      <c r="J100" s="300">
        <v>17.2</v>
      </c>
      <c r="K100" s="300">
        <v>48.7</v>
      </c>
      <c r="L100" s="300">
        <v>167</v>
      </c>
      <c r="M100" s="300">
        <v>148.19999999999999</v>
      </c>
      <c r="N100" s="300">
        <v>88.7</v>
      </c>
      <c r="O100" s="300">
        <v>24.55</v>
      </c>
      <c r="P100" s="273">
        <v>12.35</v>
      </c>
      <c r="Q100" s="273">
        <v>12.18</v>
      </c>
      <c r="R100" s="273">
        <v>12.31</v>
      </c>
      <c r="S100" s="273">
        <v>12.28</v>
      </c>
      <c r="T100" s="300">
        <v>614</v>
      </c>
      <c r="U100" s="273">
        <v>-0.08</v>
      </c>
      <c r="V100" s="301">
        <v>15</v>
      </c>
    </row>
    <row r="101" spans="1:22" ht="13.5" customHeight="1">
      <c r="A101" s="509"/>
      <c r="B101" s="511"/>
      <c r="C101" s="509" t="s">
        <v>687</v>
      </c>
      <c r="D101" s="489" t="s">
        <v>752</v>
      </c>
      <c r="E101" s="300">
        <v>121.6</v>
      </c>
      <c r="F101" s="300">
        <v>154</v>
      </c>
      <c r="G101" s="300">
        <v>5</v>
      </c>
      <c r="H101" s="300">
        <v>28.8</v>
      </c>
      <c r="I101" s="300">
        <v>476</v>
      </c>
      <c r="J101" s="300">
        <v>20.8</v>
      </c>
      <c r="K101" s="300">
        <v>72.2</v>
      </c>
      <c r="L101" s="300">
        <v>132.30000000000001</v>
      </c>
      <c r="M101" s="300">
        <v>118</v>
      </c>
      <c r="N101" s="300">
        <v>89.2</v>
      </c>
      <c r="O101" s="300">
        <v>27.8</v>
      </c>
      <c r="P101" s="273">
        <v>13.68</v>
      </c>
      <c r="Q101" s="273">
        <v>13.78</v>
      </c>
      <c r="R101" s="273">
        <v>13.85</v>
      </c>
      <c r="S101" s="273">
        <v>13.77</v>
      </c>
      <c r="T101" s="300">
        <v>688.5</v>
      </c>
      <c r="U101" s="273">
        <v>-0.4</v>
      </c>
      <c r="V101" s="301">
        <v>14</v>
      </c>
    </row>
    <row r="102" spans="1:22" ht="13.5" customHeight="1">
      <c r="A102" s="509"/>
      <c r="B102" s="511"/>
      <c r="C102" s="509" t="s">
        <v>687</v>
      </c>
      <c r="D102" s="489" t="s">
        <v>800</v>
      </c>
      <c r="E102" s="300">
        <v>121</v>
      </c>
      <c r="F102" s="300">
        <v>132</v>
      </c>
      <c r="G102" s="300">
        <v>5.19</v>
      </c>
      <c r="H102" s="300">
        <v>17.04</v>
      </c>
      <c r="I102" s="300">
        <v>228.29999999999998</v>
      </c>
      <c r="J102" s="300">
        <v>15.37</v>
      </c>
      <c r="K102" s="300">
        <v>90.2</v>
      </c>
      <c r="L102" s="300">
        <v>203.4</v>
      </c>
      <c r="M102" s="300">
        <v>152.80000000000001</v>
      </c>
      <c r="N102" s="300">
        <v>75.099999999999994</v>
      </c>
      <c r="O102" s="300">
        <v>27</v>
      </c>
      <c r="P102" s="273">
        <v>12.05</v>
      </c>
      <c r="Q102" s="273">
        <v>11.64</v>
      </c>
      <c r="R102" s="273">
        <v>11.9</v>
      </c>
      <c r="S102" s="273">
        <v>11.87</v>
      </c>
      <c r="T102" s="300">
        <v>593.29999999999995</v>
      </c>
      <c r="U102" s="273">
        <v>0.67</v>
      </c>
      <c r="V102" s="301">
        <v>10</v>
      </c>
    </row>
    <row r="103" spans="1:22" ht="13.5" customHeight="1">
      <c r="A103" s="509"/>
      <c r="B103" s="511"/>
      <c r="C103" s="509" t="s">
        <v>687</v>
      </c>
      <c r="D103" s="489" t="s">
        <v>743</v>
      </c>
      <c r="E103" s="300">
        <v>135</v>
      </c>
      <c r="F103" s="300">
        <v>143</v>
      </c>
      <c r="G103" s="300">
        <v>5.4</v>
      </c>
      <c r="H103" s="300">
        <v>26.1</v>
      </c>
      <c r="I103" s="300">
        <v>383.3</v>
      </c>
      <c r="J103" s="300">
        <v>18.059999999999999</v>
      </c>
      <c r="K103" s="300">
        <v>69.2</v>
      </c>
      <c r="L103" s="300">
        <v>170.2</v>
      </c>
      <c r="M103" s="300">
        <v>150.1</v>
      </c>
      <c r="N103" s="300">
        <v>88.19</v>
      </c>
      <c r="O103" s="300">
        <v>26.5</v>
      </c>
      <c r="P103" s="273">
        <v>12.2</v>
      </c>
      <c r="Q103" s="273">
        <v>11.74</v>
      </c>
      <c r="R103" s="273">
        <v>12.15</v>
      </c>
      <c r="S103" s="273">
        <v>12.03</v>
      </c>
      <c r="T103" s="300">
        <v>601.67999999999995</v>
      </c>
      <c r="U103" s="273">
        <v>5.74</v>
      </c>
      <c r="V103" s="301">
        <v>8</v>
      </c>
    </row>
    <row r="104" spans="1:22" ht="13.5" customHeight="1">
      <c r="A104" s="509"/>
      <c r="B104" s="511"/>
      <c r="C104" s="509" t="s">
        <v>687</v>
      </c>
      <c r="D104" s="489" t="s">
        <v>754</v>
      </c>
      <c r="E104" s="300">
        <v>133</v>
      </c>
      <c r="F104" s="300">
        <v>136</v>
      </c>
      <c r="G104" s="300">
        <v>5.8</v>
      </c>
      <c r="H104" s="300">
        <v>28.2</v>
      </c>
      <c r="I104" s="300">
        <v>386.1</v>
      </c>
      <c r="J104" s="300">
        <v>14.2</v>
      </c>
      <c r="K104" s="300">
        <v>50.4</v>
      </c>
      <c r="L104" s="300">
        <v>207.8</v>
      </c>
      <c r="M104" s="300">
        <v>156</v>
      </c>
      <c r="N104" s="300">
        <v>75.099999999999994</v>
      </c>
      <c r="O104" s="300">
        <v>26.3</v>
      </c>
      <c r="P104" s="273">
        <v>11.25</v>
      </c>
      <c r="Q104" s="273">
        <v>11.35</v>
      </c>
      <c r="R104" s="273">
        <v>11.65</v>
      </c>
      <c r="S104" s="273">
        <v>11.42</v>
      </c>
      <c r="T104" s="300">
        <v>570.79999999999995</v>
      </c>
      <c r="U104" s="273">
        <v>0.68</v>
      </c>
      <c r="V104" s="301">
        <v>13</v>
      </c>
    </row>
    <row r="105" spans="1:22" ht="13.5" customHeight="1">
      <c r="A105" s="509"/>
      <c r="B105" s="511"/>
      <c r="C105" s="509" t="s">
        <v>687</v>
      </c>
      <c r="D105" s="489" t="s">
        <v>864</v>
      </c>
      <c r="E105" s="300">
        <v>122.8</v>
      </c>
      <c r="F105" s="300">
        <v>137</v>
      </c>
      <c r="G105" s="300">
        <v>5.0999999999999996</v>
      </c>
      <c r="H105" s="300">
        <v>22.2</v>
      </c>
      <c r="I105" s="300">
        <v>335.3</v>
      </c>
      <c r="J105" s="300">
        <v>14.3</v>
      </c>
      <c r="K105" s="300">
        <v>64.400000000000006</v>
      </c>
      <c r="L105" s="300">
        <v>197.2</v>
      </c>
      <c r="M105" s="300">
        <v>157.4</v>
      </c>
      <c r="N105" s="300">
        <v>79.8</v>
      </c>
      <c r="O105" s="300">
        <v>27.9</v>
      </c>
      <c r="P105" s="273">
        <v>12.95</v>
      </c>
      <c r="Q105" s="273">
        <v>12.75</v>
      </c>
      <c r="R105" s="273">
        <v>12.63</v>
      </c>
      <c r="S105" s="273">
        <v>12.78</v>
      </c>
      <c r="T105" s="300">
        <v>638.83000000000004</v>
      </c>
      <c r="U105" s="273">
        <v>3.14</v>
      </c>
      <c r="V105" s="301">
        <v>13</v>
      </c>
    </row>
    <row r="106" spans="1:22" ht="13.5" customHeight="1">
      <c r="A106" s="509"/>
      <c r="B106" s="511"/>
      <c r="C106" s="509" t="s">
        <v>687</v>
      </c>
      <c r="D106" s="489" t="s">
        <v>793</v>
      </c>
      <c r="E106" s="300">
        <v>133</v>
      </c>
      <c r="F106" s="300">
        <v>137</v>
      </c>
      <c r="G106" s="300">
        <v>2.92</v>
      </c>
      <c r="H106" s="300">
        <v>23.87</v>
      </c>
      <c r="I106" s="300">
        <v>717.47</v>
      </c>
      <c r="J106" s="300">
        <v>15.5</v>
      </c>
      <c r="K106" s="300">
        <v>64.94</v>
      </c>
      <c r="L106" s="300">
        <v>219.01</v>
      </c>
      <c r="M106" s="300">
        <v>178.84</v>
      </c>
      <c r="N106" s="300">
        <v>81.66</v>
      </c>
      <c r="O106" s="300">
        <v>25.99</v>
      </c>
      <c r="P106" s="273">
        <v>16.079999999999998</v>
      </c>
      <c r="Q106" s="273">
        <v>16.04</v>
      </c>
      <c r="R106" s="273">
        <v>16.2</v>
      </c>
      <c r="S106" s="273">
        <v>16.11</v>
      </c>
      <c r="T106" s="300">
        <v>671.17</v>
      </c>
      <c r="U106" s="273">
        <v>7.79</v>
      </c>
      <c r="V106" s="301">
        <v>11</v>
      </c>
    </row>
    <row r="107" spans="1:22" ht="13.5" customHeight="1">
      <c r="A107" s="509"/>
      <c r="B107" s="511"/>
      <c r="C107" s="509" t="s">
        <v>687</v>
      </c>
      <c r="D107" s="489" t="s">
        <v>833</v>
      </c>
      <c r="E107" s="300">
        <v>120.4</v>
      </c>
      <c r="F107" s="300">
        <v>135</v>
      </c>
      <c r="G107" s="300">
        <v>7.8</v>
      </c>
      <c r="H107" s="300">
        <v>21.5</v>
      </c>
      <c r="I107" s="300">
        <v>177.4</v>
      </c>
      <c r="J107" s="300">
        <v>13.4</v>
      </c>
      <c r="K107" s="300">
        <v>62.4</v>
      </c>
      <c r="L107" s="300">
        <v>190.6</v>
      </c>
      <c r="M107" s="300">
        <v>163.6</v>
      </c>
      <c r="N107" s="300">
        <v>85.8</v>
      </c>
      <c r="O107" s="300">
        <v>27.5</v>
      </c>
      <c r="P107" s="273">
        <v>10.79</v>
      </c>
      <c r="Q107" s="273">
        <v>10.93</v>
      </c>
      <c r="R107" s="273">
        <v>10.67</v>
      </c>
      <c r="S107" s="273">
        <v>10.8</v>
      </c>
      <c r="T107" s="300">
        <v>539.84</v>
      </c>
      <c r="U107" s="273">
        <v>1.57</v>
      </c>
      <c r="V107" s="301">
        <v>10</v>
      </c>
    </row>
    <row r="108" spans="1:22" ht="13.5" customHeight="1">
      <c r="A108" s="509"/>
      <c r="B108" s="511"/>
      <c r="C108" s="509" t="s">
        <v>687</v>
      </c>
      <c r="D108" s="490" t="s">
        <v>866</v>
      </c>
      <c r="E108" s="302">
        <f>AVERAGE(E99:E107)</f>
        <v>128.75555555555559</v>
      </c>
      <c r="F108" s="302">
        <f t="shared" ref="F108:T108" si="13">AVERAGE(F99:F107)</f>
        <v>139</v>
      </c>
      <c r="G108" s="302">
        <f t="shared" si="13"/>
        <v>5.278888888888889</v>
      </c>
      <c r="H108" s="302">
        <f t="shared" si="13"/>
        <v>27.478888888888886</v>
      </c>
      <c r="I108" s="302">
        <f t="shared" si="13"/>
        <v>476.51888888888891</v>
      </c>
      <c r="J108" s="302">
        <f t="shared" si="13"/>
        <v>16.003333333333334</v>
      </c>
      <c r="K108" s="302">
        <f t="shared" si="13"/>
        <v>61.86</v>
      </c>
      <c r="L108" s="302">
        <f t="shared" si="13"/>
        <v>189.74555555555554</v>
      </c>
      <c r="M108" s="302">
        <f t="shared" si="13"/>
        <v>156.60444444444443</v>
      </c>
      <c r="N108" s="302">
        <f t="shared" si="13"/>
        <v>83.038888888888863</v>
      </c>
      <c r="O108" s="302">
        <f t="shared" si="13"/>
        <v>26.837777777777781</v>
      </c>
      <c r="P108" s="302">
        <f t="shared" si="13"/>
        <v>12.907777777777779</v>
      </c>
      <c r="Q108" s="302">
        <f t="shared" si="13"/>
        <v>12.84</v>
      </c>
      <c r="R108" s="302">
        <f t="shared" si="13"/>
        <v>12.935555555555556</v>
      </c>
      <c r="S108" s="302">
        <f t="shared" si="13"/>
        <v>12.896666666666667</v>
      </c>
      <c r="T108" s="302">
        <f t="shared" si="13"/>
        <v>622.25777777777773</v>
      </c>
      <c r="U108" s="303">
        <v>2.3618650728372685</v>
      </c>
      <c r="V108" s="490">
        <v>12</v>
      </c>
    </row>
    <row r="109" spans="1:22" ht="13.5" customHeight="1">
      <c r="A109" s="509" t="s">
        <v>867</v>
      </c>
      <c r="B109" s="511"/>
      <c r="C109" s="605" t="s">
        <v>594</v>
      </c>
      <c r="D109" s="265" t="s">
        <v>783</v>
      </c>
      <c r="E109" s="266">
        <v>143.19999999999999</v>
      </c>
      <c r="F109" s="266">
        <v>146</v>
      </c>
      <c r="G109" s="266">
        <v>3.2</v>
      </c>
      <c r="H109" s="266">
        <v>28.9</v>
      </c>
      <c r="I109" s="266">
        <v>803.1</v>
      </c>
      <c r="J109" s="266">
        <v>12.9</v>
      </c>
      <c r="K109" s="266">
        <v>44.6</v>
      </c>
      <c r="L109" s="266">
        <v>253.9</v>
      </c>
      <c r="M109" s="266">
        <v>219.6</v>
      </c>
      <c r="N109" s="266">
        <v>86.5</v>
      </c>
      <c r="O109" s="266">
        <v>26.8</v>
      </c>
      <c r="P109" s="266">
        <v>374.5</v>
      </c>
      <c r="Q109" s="266">
        <v>362.6</v>
      </c>
      <c r="R109" s="266" t="s">
        <v>868</v>
      </c>
      <c r="S109" s="266">
        <v>368.55</v>
      </c>
      <c r="T109" s="266">
        <v>737.1</v>
      </c>
      <c r="U109" s="267">
        <v>4.93</v>
      </c>
      <c r="V109" s="265">
        <v>5</v>
      </c>
    </row>
    <row r="110" spans="1:22" ht="13.5" customHeight="1">
      <c r="A110" s="509"/>
      <c r="B110" s="511"/>
      <c r="C110" s="605" t="s">
        <v>594</v>
      </c>
      <c r="D110" s="265" t="s">
        <v>738</v>
      </c>
      <c r="E110" s="266">
        <v>131.1</v>
      </c>
      <c r="F110" s="266">
        <v>147</v>
      </c>
      <c r="G110" s="266">
        <v>4.8</v>
      </c>
      <c r="H110" s="266">
        <v>28.1</v>
      </c>
      <c r="I110" s="266">
        <v>485.4</v>
      </c>
      <c r="J110" s="266">
        <v>18.5</v>
      </c>
      <c r="K110" s="266">
        <v>65.8</v>
      </c>
      <c r="L110" s="266">
        <v>201.3</v>
      </c>
      <c r="M110" s="266">
        <v>163.9</v>
      </c>
      <c r="N110" s="266">
        <v>81.400000000000006</v>
      </c>
      <c r="O110" s="266">
        <v>23.6</v>
      </c>
      <c r="P110" s="266">
        <v>219.8</v>
      </c>
      <c r="Q110" s="266">
        <v>216.9</v>
      </c>
      <c r="R110" s="266"/>
      <c r="S110" s="266">
        <v>218.4</v>
      </c>
      <c r="T110" s="266">
        <v>647.29999999999995</v>
      </c>
      <c r="U110" s="267">
        <v>3.5</v>
      </c>
      <c r="V110" s="265">
        <v>5</v>
      </c>
    </row>
    <row r="111" spans="1:22" ht="13.5" customHeight="1">
      <c r="A111" s="509"/>
      <c r="B111" s="511"/>
      <c r="C111" s="605" t="s">
        <v>594</v>
      </c>
      <c r="D111" s="265" t="s">
        <v>787</v>
      </c>
      <c r="E111" s="266">
        <v>137.80000000000001</v>
      </c>
      <c r="F111" s="266">
        <v>139</v>
      </c>
      <c r="G111" s="266">
        <v>5.9</v>
      </c>
      <c r="H111" s="266">
        <v>33.4</v>
      </c>
      <c r="I111" s="266">
        <v>566.1</v>
      </c>
      <c r="J111" s="266">
        <v>19.100000000000001</v>
      </c>
      <c r="K111" s="266">
        <v>57.2</v>
      </c>
      <c r="L111" s="266">
        <v>153.9</v>
      </c>
      <c r="M111" s="266">
        <v>144.69999999999999</v>
      </c>
      <c r="N111" s="266">
        <v>94</v>
      </c>
      <c r="O111" s="266">
        <v>27.1</v>
      </c>
      <c r="P111" s="266">
        <v>168.5</v>
      </c>
      <c r="Q111" s="266">
        <v>163</v>
      </c>
      <c r="R111" s="266"/>
      <c r="S111" s="266">
        <v>165.75</v>
      </c>
      <c r="T111" s="266">
        <v>663</v>
      </c>
      <c r="U111" s="267">
        <v>4.21</v>
      </c>
      <c r="V111" s="265">
        <v>4</v>
      </c>
    </row>
    <row r="112" spans="1:22" ht="13.5" customHeight="1">
      <c r="A112" s="509"/>
      <c r="B112" s="511"/>
      <c r="C112" s="605" t="s">
        <v>594</v>
      </c>
      <c r="D112" s="265" t="s">
        <v>834</v>
      </c>
      <c r="E112" s="266">
        <v>140.9</v>
      </c>
      <c r="F112" s="266">
        <v>155</v>
      </c>
      <c r="G112" s="266">
        <v>3.51</v>
      </c>
      <c r="H112" s="266">
        <v>19.3</v>
      </c>
      <c r="I112" s="266">
        <v>550</v>
      </c>
      <c r="J112" s="266">
        <v>15.27</v>
      </c>
      <c r="K112" s="266">
        <v>79.12</v>
      </c>
      <c r="L112" s="266">
        <v>218.24</v>
      </c>
      <c r="M112" s="266">
        <v>173.5</v>
      </c>
      <c r="N112" s="266">
        <v>79.5</v>
      </c>
      <c r="O112" s="266">
        <v>25.4</v>
      </c>
      <c r="P112" s="266">
        <v>200.52</v>
      </c>
      <c r="Q112" s="266">
        <v>201.58</v>
      </c>
      <c r="R112" s="266"/>
      <c r="S112" s="266">
        <v>201.05</v>
      </c>
      <c r="T112" s="266">
        <v>670.17</v>
      </c>
      <c r="U112" s="267">
        <v>4.51</v>
      </c>
      <c r="V112" s="265">
        <v>5</v>
      </c>
    </row>
    <row r="113" spans="1:22" ht="13.5" customHeight="1">
      <c r="A113" s="509"/>
      <c r="B113" s="511"/>
      <c r="C113" s="605" t="s">
        <v>594</v>
      </c>
      <c r="D113" s="265" t="s">
        <v>769</v>
      </c>
      <c r="E113" s="266">
        <v>124</v>
      </c>
      <c r="F113" s="266">
        <v>154</v>
      </c>
      <c r="G113" s="266">
        <v>4</v>
      </c>
      <c r="H113" s="266">
        <v>26.3</v>
      </c>
      <c r="I113" s="266">
        <v>556.29999999999995</v>
      </c>
      <c r="J113" s="266">
        <v>15.3</v>
      </c>
      <c r="K113" s="266">
        <v>58.2</v>
      </c>
      <c r="L113" s="266">
        <v>224.1</v>
      </c>
      <c r="M113" s="266">
        <v>180.2</v>
      </c>
      <c r="N113" s="266">
        <v>80.400000000000006</v>
      </c>
      <c r="O113" s="266">
        <v>27.3</v>
      </c>
      <c r="P113" s="266">
        <v>182.4</v>
      </c>
      <c r="Q113" s="266">
        <v>178.3</v>
      </c>
      <c r="R113" s="266"/>
      <c r="S113" s="266">
        <v>180.4</v>
      </c>
      <c r="T113" s="266">
        <v>721.3</v>
      </c>
      <c r="U113" s="267">
        <v>5.7</v>
      </c>
      <c r="V113" s="265">
        <v>1</v>
      </c>
    </row>
    <row r="114" spans="1:22" ht="13.5" customHeight="1">
      <c r="A114" s="509"/>
      <c r="B114" s="511"/>
      <c r="C114" s="605" t="s">
        <v>594</v>
      </c>
      <c r="D114" s="265" t="s">
        <v>800</v>
      </c>
      <c r="E114" s="266">
        <v>138.1</v>
      </c>
      <c r="F114" s="266">
        <v>139</v>
      </c>
      <c r="G114" s="266">
        <v>2.66</v>
      </c>
      <c r="H114" s="266">
        <v>23.98</v>
      </c>
      <c r="I114" s="266">
        <v>800</v>
      </c>
      <c r="J114" s="266">
        <v>16.8</v>
      </c>
      <c r="K114" s="266">
        <v>70.099999999999994</v>
      </c>
      <c r="L114" s="266">
        <v>243.7</v>
      </c>
      <c r="M114" s="266">
        <v>212.3</v>
      </c>
      <c r="N114" s="266">
        <v>87.1</v>
      </c>
      <c r="O114" s="266">
        <v>27.4</v>
      </c>
      <c r="P114" s="266">
        <v>180.55</v>
      </c>
      <c r="Q114" s="266">
        <v>195.72</v>
      </c>
      <c r="R114" s="266"/>
      <c r="S114" s="266">
        <v>188.14</v>
      </c>
      <c r="T114" s="266">
        <v>752.55</v>
      </c>
      <c r="U114" s="267">
        <v>2.36</v>
      </c>
      <c r="V114" s="265">
        <v>4</v>
      </c>
    </row>
    <row r="115" spans="1:22" ht="13.5" customHeight="1">
      <c r="A115" s="509"/>
      <c r="B115" s="511"/>
      <c r="C115" s="605" t="s">
        <v>594</v>
      </c>
      <c r="D115" s="265" t="s">
        <v>768</v>
      </c>
      <c r="E115" s="266">
        <v>118</v>
      </c>
      <c r="F115" s="266">
        <v>146</v>
      </c>
      <c r="G115" s="266">
        <v>4.8</v>
      </c>
      <c r="H115" s="266">
        <v>25.4</v>
      </c>
      <c r="I115" s="266">
        <v>420.8</v>
      </c>
      <c r="J115" s="266">
        <v>16.3</v>
      </c>
      <c r="K115" s="266">
        <v>64.2</v>
      </c>
      <c r="L115" s="266">
        <v>198</v>
      </c>
      <c r="M115" s="266">
        <v>163.5</v>
      </c>
      <c r="N115" s="266">
        <v>82.5</v>
      </c>
      <c r="O115" s="266">
        <v>28.6</v>
      </c>
      <c r="P115" s="266">
        <v>192.8</v>
      </c>
      <c r="Q115" s="266">
        <v>188.4</v>
      </c>
      <c r="R115" s="266"/>
      <c r="S115" s="266">
        <v>190.6</v>
      </c>
      <c r="T115" s="266">
        <v>706</v>
      </c>
      <c r="U115" s="267">
        <v>2.66</v>
      </c>
      <c r="V115" s="265">
        <v>4</v>
      </c>
    </row>
    <row r="116" spans="1:22" ht="13.5" customHeight="1">
      <c r="A116" s="509"/>
      <c r="B116" s="511"/>
      <c r="C116" s="605" t="s">
        <v>594</v>
      </c>
      <c r="D116" s="265" t="s">
        <v>826</v>
      </c>
      <c r="E116" s="266">
        <v>121.8</v>
      </c>
      <c r="F116" s="266">
        <v>162</v>
      </c>
      <c r="G116" s="266">
        <v>2.6</v>
      </c>
      <c r="H116" s="266">
        <v>24.9</v>
      </c>
      <c r="I116" s="266">
        <v>857.6</v>
      </c>
      <c r="J116" s="266">
        <v>16.2</v>
      </c>
      <c r="K116" s="266">
        <v>65</v>
      </c>
      <c r="L116" s="266">
        <v>224.65</v>
      </c>
      <c r="M116" s="266">
        <v>177.41</v>
      </c>
      <c r="N116" s="266">
        <v>78.97</v>
      </c>
      <c r="O116" s="266">
        <v>24.23</v>
      </c>
      <c r="P116" s="266">
        <v>324.23</v>
      </c>
      <c r="Q116" s="266">
        <v>309.63</v>
      </c>
      <c r="R116" s="266"/>
      <c r="S116" s="266">
        <v>316.93</v>
      </c>
      <c r="T116" s="266">
        <v>633.86</v>
      </c>
      <c r="U116" s="267">
        <v>10.4</v>
      </c>
      <c r="V116" s="265">
        <v>1</v>
      </c>
    </row>
    <row r="117" spans="1:22" ht="13.5" customHeight="1">
      <c r="A117" s="509"/>
      <c r="B117" s="511"/>
      <c r="C117" s="605" t="s">
        <v>594</v>
      </c>
      <c r="D117" s="265" t="s">
        <v>793</v>
      </c>
      <c r="E117" s="266">
        <v>131.9</v>
      </c>
      <c r="F117" s="266">
        <v>143</v>
      </c>
      <c r="G117" s="266">
        <v>3.5</v>
      </c>
      <c r="H117" s="266">
        <v>22.2</v>
      </c>
      <c r="I117" s="266">
        <v>534.29</v>
      </c>
      <c r="J117" s="266">
        <v>14.1</v>
      </c>
      <c r="K117" s="266">
        <v>63.41</v>
      </c>
      <c r="L117" s="266">
        <v>242.21</v>
      </c>
      <c r="M117" s="266">
        <v>218.29</v>
      </c>
      <c r="N117" s="266">
        <v>90.13</v>
      </c>
      <c r="O117" s="266">
        <v>24.3</v>
      </c>
      <c r="P117" s="266">
        <v>170.32</v>
      </c>
      <c r="Q117" s="266">
        <v>168.38</v>
      </c>
      <c r="R117" s="266"/>
      <c r="S117" s="266">
        <v>169.35</v>
      </c>
      <c r="T117" s="266">
        <v>677.41</v>
      </c>
      <c r="U117" s="267">
        <v>4.3099999999999996</v>
      </c>
      <c r="V117" s="265">
        <v>5</v>
      </c>
    </row>
    <row r="118" spans="1:22" s="462" customFormat="1" ht="13.5" customHeight="1">
      <c r="A118" s="509"/>
      <c r="B118" s="511"/>
      <c r="C118" s="605" t="s">
        <v>595</v>
      </c>
      <c r="D118" s="268" t="s">
        <v>869</v>
      </c>
      <c r="E118" s="269">
        <f>AVERAGE(E109:E117)</f>
        <v>131.86666666666667</v>
      </c>
      <c r="F118" s="269">
        <f t="shared" ref="F118:Q118" si="14">AVERAGE(F109:F117)</f>
        <v>147.88888888888889</v>
      </c>
      <c r="G118" s="269">
        <f t="shared" si="14"/>
        <v>3.8855555555555554</v>
      </c>
      <c r="H118" s="269">
        <f t="shared" si="14"/>
        <v>25.83111111111111</v>
      </c>
      <c r="I118" s="269">
        <f t="shared" si="14"/>
        <v>619.28777777777782</v>
      </c>
      <c r="J118" s="269">
        <f t="shared" si="14"/>
        <v>16.05222222222222</v>
      </c>
      <c r="K118" s="269">
        <f t="shared" si="14"/>
        <v>63.07</v>
      </c>
      <c r="L118" s="269">
        <f t="shared" si="14"/>
        <v>217.7777777777778</v>
      </c>
      <c r="M118" s="269">
        <f t="shared" si="14"/>
        <v>183.71111111111111</v>
      </c>
      <c r="N118" s="269">
        <f t="shared" si="14"/>
        <v>84.5</v>
      </c>
      <c r="O118" s="269">
        <f t="shared" si="14"/>
        <v>26.081111111111113</v>
      </c>
      <c r="P118" s="269">
        <f t="shared" si="14"/>
        <v>223.73555555555555</v>
      </c>
      <c r="Q118" s="269">
        <f t="shared" si="14"/>
        <v>220.50111111111113</v>
      </c>
      <c r="R118" s="269"/>
      <c r="S118" s="269">
        <f t="shared" ref="S118:T118" si="15">AVERAGE(S109:S117)</f>
        <v>222.13</v>
      </c>
      <c r="T118" s="269">
        <f t="shared" si="15"/>
        <v>689.85444444444443</v>
      </c>
      <c r="U118" s="270">
        <v>4.6502494606256644</v>
      </c>
      <c r="V118" s="268">
        <v>5</v>
      </c>
    </row>
    <row r="119" spans="1:22" ht="13.5" customHeight="1">
      <c r="A119" s="509" t="s">
        <v>870</v>
      </c>
      <c r="B119" s="511" t="s">
        <v>601</v>
      </c>
      <c r="C119" s="509" t="s">
        <v>688</v>
      </c>
      <c r="D119" s="489" t="s">
        <v>783</v>
      </c>
      <c r="E119" s="300">
        <v>145.19999999999999</v>
      </c>
      <c r="F119" s="300">
        <v>138</v>
      </c>
      <c r="G119" s="300">
        <v>5.2</v>
      </c>
      <c r="H119" s="300">
        <v>35.200000000000003</v>
      </c>
      <c r="I119" s="300">
        <v>600</v>
      </c>
      <c r="J119" s="300">
        <v>16.3</v>
      </c>
      <c r="K119" s="300">
        <v>46.3</v>
      </c>
      <c r="L119" s="300">
        <v>209.7</v>
      </c>
      <c r="M119" s="300">
        <v>189.1</v>
      </c>
      <c r="N119" s="300">
        <v>90.2</v>
      </c>
      <c r="O119" s="300">
        <v>30.5</v>
      </c>
      <c r="P119" s="273">
        <v>15.39</v>
      </c>
      <c r="Q119" s="273">
        <v>14.9</v>
      </c>
      <c r="R119" s="273">
        <v>15.43</v>
      </c>
      <c r="S119" s="273">
        <v>15.24</v>
      </c>
      <c r="T119" s="300">
        <v>692.7</v>
      </c>
      <c r="U119" s="273">
        <v>8.6243763364219603</v>
      </c>
      <c r="V119" s="489">
        <v>5</v>
      </c>
    </row>
    <row r="120" spans="1:22" ht="13.5" customHeight="1">
      <c r="A120" s="509"/>
      <c r="B120" s="511"/>
      <c r="C120" s="509" t="s">
        <v>688</v>
      </c>
      <c r="D120" s="489" t="s">
        <v>863</v>
      </c>
      <c r="E120" s="300">
        <v>141.85</v>
      </c>
      <c r="F120" s="300">
        <v>143</v>
      </c>
      <c r="G120" s="300">
        <v>3.2</v>
      </c>
      <c r="H120" s="300">
        <v>18.62</v>
      </c>
      <c r="I120" s="300">
        <v>481.88</v>
      </c>
      <c r="J120" s="300">
        <v>14.63</v>
      </c>
      <c r="K120" s="300">
        <v>78.569999999999993</v>
      </c>
      <c r="L120" s="300">
        <v>191.3</v>
      </c>
      <c r="M120" s="300">
        <v>165.22</v>
      </c>
      <c r="N120" s="300">
        <v>86.36</v>
      </c>
      <c r="O120" s="300">
        <v>30.16</v>
      </c>
      <c r="P120" s="273">
        <v>12.32</v>
      </c>
      <c r="Q120" s="273">
        <v>12.54</v>
      </c>
      <c r="R120" s="273">
        <v>12.19</v>
      </c>
      <c r="S120" s="273">
        <v>12.35</v>
      </c>
      <c r="T120" s="300">
        <v>617.5</v>
      </c>
      <c r="U120" s="273">
        <v>11.73</v>
      </c>
      <c r="V120" s="489">
        <v>2</v>
      </c>
    </row>
    <row r="121" spans="1:22" ht="13.5" customHeight="1">
      <c r="A121" s="509"/>
      <c r="B121" s="511"/>
      <c r="C121" s="509" t="s">
        <v>688</v>
      </c>
      <c r="D121" s="489" t="s">
        <v>787</v>
      </c>
      <c r="E121" s="300">
        <v>138</v>
      </c>
      <c r="F121" s="300">
        <v>136</v>
      </c>
      <c r="G121" s="300">
        <v>7.3</v>
      </c>
      <c r="H121" s="300">
        <v>29.7</v>
      </c>
      <c r="I121" s="300">
        <v>306.8</v>
      </c>
      <c r="J121" s="300">
        <v>18.100000000000001</v>
      </c>
      <c r="K121" s="300">
        <v>60.9</v>
      </c>
      <c r="L121" s="300">
        <v>163.46</v>
      </c>
      <c r="M121" s="300">
        <v>141.84</v>
      </c>
      <c r="N121" s="300">
        <v>86.8</v>
      </c>
      <c r="O121" s="300">
        <v>28.8</v>
      </c>
      <c r="P121" s="273">
        <v>11.6</v>
      </c>
      <c r="Q121" s="273">
        <v>12.16</v>
      </c>
      <c r="R121" s="273">
        <v>12.48</v>
      </c>
      <c r="S121" s="273">
        <v>12.08</v>
      </c>
      <c r="T121" s="300">
        <v>604</v>
      </c>
      <c r="U121" s="273">
        <v>2.67</v>
      </c>
      <c r="V121" s="489">
        <v>11</v>
      </c>
    </row>
    <row r="122" spans="1:22" ht="13.5" customHeight="1">
      <c r="A122" s="509"/>
      <c r="B122" s="511"/>
      <c r="C122" s="509" t="s">
        <v>688</v>
      </c>
      <c r="D122" s="489" t="s">
        <v>752</v>
      </c>
      <c r="E122" s="300">
        <v>115</v>
      </c>
      <c r="F122" s="300">
        <v>150</v>
      </c>
      <c r="G122" s="300">
        <v>4.4000000000000004</v>
      </c>
      <c r="H122" s="300">
        <v>25.6</v>
      </c>
      <c r="I122" s="300">
        <v>481</v>
      </c>
      <c r="J122" s="300">
        <v>15.7</v>
      </c>
      <c r="K122" s="300">
        <v>61.3</v>
      </c>
      <c r="L122" s="300">
        <v>161</v>
      </c>
      <c r="M122" s="300">
        <v>128.5</v>
      </c>
      <c r="N122" s="300">
        <v>79.8</v>
      </c>
      <c r="O122" s="300">
        <v>28.9</v>
      </c>
      <c r="P122" s="273">
        <v>13.14</v>
      </c>
      <c r="Q122" s="273">
        <v>13.4</v>
      </c>
      <c r="R122" s="273">
        <v>13.1</v>
      </c>
      <c r="S122" s="273">
        <v>13.21</v>
      </c>
      <c r="T122" s="300">
        <v>660.5</v>
      </c>
      <c r="U122" s="273">
        <v>6.1897106109324902</v>
      </c>
      <c r="V122" s="489">
        <v>7</v>
      </c>
    </row>
    <row r="123" spans="1:22" ht="13.5" customHeight="1">
      <c r="A123" s="509"/>
      <c r="B123" s="511"/>
      <c r="C123" s="509" t="s">
        <v>688</v>
      </c>
      <c r="D123" s="489" t="s">
        <v>743</v>
      </c>
      <c r="E123" s="300">
        <v>131.9</v>
      </c>
      <c r="F123" s="300">
        <v>142</v>
      </c>
      <c r="G123" s="300">
        <v>6.98</v>
      </c>
      <c r="H123" s="300">
        <v>23.89</v>
      </c>
      <c r="I123" s="300">
        <v>242.3</v>
      </c>
      <c r="J123" s="300">
        <v>15.98</v>
      </c>
      <c r="K123" s="300">
        <v>66.89</v>
      </c>
      <c r="L123" s="300">
        <v>167.2</v>
      </c>
      <c r="M123" s="300">
        <v>146.9</v>
      </c>
      <c r="N123" s="300">
        <v>87.86</v>
      </c>
      <c r="O123" s="300">
        <v>30.86</v>
      </c>
      <c r="P123" s="273">
        <v>15.09</v>
      </c>
      <c r="Q123" s="273">
        <v>14.18</v>
      </c>
      <c r="R123" s="273">
        <v>12.92</v>
      </c>
      <c r="S123" s="273">
        <v>14.06</v>
      </c>
      <c r="T123" s="300">
        <v>657.35</v>
      </c>
      <c r="U123" s="273">
        <v>6.8389057750759896</v>
      </c>
      <c r="V123" s="489">
        <v>8</v>
      </c>
    </row>
    <row r="124" spans="1:22" ht="13.5" customHeight="1">
      <c r="A124" s="509"/>
      <c r="B124" s="511"/>
      <c r="C124" s="509" t="s">
        <v>688</v>
      </c>
      <c r="D124" s="489" t="s">
        <v>754</v>
      </c>
      <c r="E124" s="300">
        <v>140</v>
      </c>
      <c r="F124" s="300">
        <v>143</v>
      </c>
      <c r="G124" s="300">
        <v>5.8</v>
      </c>
      <c r="H124" s="300">
        <v>30.2</v>
      </c>
      <c r="I124" s="300">
        <v>423.1</v>
      </c>
      <c r="J124" s="300">
        <v>16.100000000000001</v>
      </c>
      <c r="K124" s="300">
        <v>53.4</v>
      </c>
      <c r="L124" s="300">
        <v>181.5</v>
      </c>
      <c r="M124" s="300">
        <v>157.69999999999999</v>
      </c>
      <c r="N124" s="300">
        <v>86.88</v>
      </c>
      <c r="O124" s="300">
        <v>31.5</v>
      </c>
      <c r="P124" s="273">
        <v>13.38</v>
      </c>
      <c r="Q124" s="273">
        <v>15.35</v>
      </c>
      <c r="R124" s="273">
        <v>14.88</v>
      </c>
      <c r="S124" s="273">
        <v>14.54</v>
      </c>
      <c r="T124" s="300">
        <v>726.8</v>
      </c>
      <c r="U124" s="273">
        <v>16.413130504403501</v>
      </c>
      <c r="V124" s="489">
        <v>1</v>
      </c>
    </row>
    <row r="125" spans="1:22" ht="13.5" customHeight="1">
      <c r="A125" s="509"/>
      <c r="B125" s="511"/>
      <c r="C125" s="509" t="s">
        <v>688</v>
      </c>
      <c r="D125" s="489" t="s">
        <v>864</v>
      </c>
      <c r="E125" s="300">
        <v>138.80000000000001</v>
      </c>
      <c r="F125" s="300">
        <v>137</v>
      </c>
      <c r="G125" s="300">
        <v>5.5</v>
      </c>
      <c r="H125" s="300">
        <v>23.3</v>
      </c>
      <c r="I125" s="300">
        <v>323.39999999999998</v>
      </c>
      <c r="J125" s="300">
        <v>13.5</v>
      </c>
      <c r="K125" s="300">
        <v>58</v>
      </c>
      <c r="L125" s="300">
        <v>192.7</v>
      </c>
      <c r="M125" s="300">
        <v>162.5</v>
      </c>
      <c r="N125" s="300">
        <v>84.34</v>
      </c>
      <c r="O125" s="300">
        <v>31.9</v>
      </c>
      <c r="P125" s="273">
        <v>12.76</v>
      </c>
      <c r="Q125" s="273">
        <v>12.77</v>
      </c>
      <c r="R125" s="273">
        <v>13.21</v>
      </c>
      <c r="S125" s="273">
        <v>12.91</v>
      </c>
      <c r="T125" s="300">
        <v>645.66999999999996</v>
      </c>
      <c r="U125" s="273">
        <v>10.34</v>
      </c>
      <c r="V125" s="489">
        <v>2</v>
      </c>
    </row>
    <row r="126" spans="1:22" ht="13.5" customHeight="1">
      <c r="A126" s="509"/>
      <c r="B126" s="511"/>
      <c r="C126" s="509" t="s">
        <v>688</v>
      </c>
      <c r="D126" s="489" t="s">
        <v>833</v>
      </c>
      <c r="E126" s="300">
        <v>134.69999999999999</v>
      </c>
      <c r="F126" s="300">
        <v>144</v>
      </c>
      <c r="G126" s="300">
        <v>4.67</v>
      </c>
      <c r="H126" s="300">
        <v>18.5</v>
      </c>
      <c r="I126" s="300">
        <v>296.43</v>
      </c>
      <c r="J126" s="300">
        <v>14.59</v>
      </c>
      <c r="K126" s="300">
        <v>78.83</v>
      </c>
      <c r="L126" s="300">
        <v>182.9</v>
      </c>
      <c r="M126" s="300">
        <v>160.9</v>
      </c>
      <c r="N126" s="300">
        <v>88</v>
      </c>
      <c r="O126" s="300">
        <v>29.8</v>
      </c>
      <c r="P126" s="273">
        <v>11.03</v>
      </c>
      <c r="Q126" s="273">
        <v>10.7</v>
      </c>
      <c r="R126" s="273">
        <v>11.16</v>
      </c>
      <c r="S126" s="273">
        <v>10.96</v>
      </c>
      <c r="T126" s="300">
        <v>548</v>
      </c>
      <c r="U126" s="273">
        <v>12.989690721649501</v>
      </c>
      <c r="V126" s="489">
        <v>2</v>
      </c>
    </row>
    <row r="127" spans="1:22" ht="13.5" customHeight="1">
      <c r="A127" s="509"/>
      <c r="B127" s="511"/>
      <c r="C127" s="509" t="s">
        <v>688</v>
      </c>
      <c r="D127" s="490" t="s">
        <v>745</v>
      </c>
      <c r="E127" s="302">
        <f t="shared" ref="E127:T127" si="16">AVERAGE(E119:E126)</f>
        <v>135.68125000000001</v>
      </c>
      <c r="F127" s="302">
        <f t="shared" si="16"/>
        <v>141.625</v>
      </c>
      <c r="G127" s="302">
        <f t="shared" si="16"/>
        <v>5.3812500000000005</v>
      </c>
      <c r="H127" s="302">
        <f t="shared" si="16"/>
        <v>25.626249999999999</v>
      </c>
      <c r="I127" s="302">
        <f t="shared" si="16"/>
        <v>394.36374999999998</v>
      </c>
      <c r="J127" s="302">
        <f t="shared" si="16"/>
        <v>15.612500000000001</v>
      </c>
      <c r="K127" s="302">
        <f t="shared" si="16"/>
        <v>63.023749999999993</v>
      </c>
      <c r="L127" s="302">
        <f t="shared" si="16"/>
        <v>181.22000000000003</v>
      </c>
      <c r="M127" s="302">
        <f t="shared" si="16"/>
        <v>156.58250000000001</v>
      </c>
      <c r="N127" s="302">
        <f t="shared" si="16"/>
        <v>86.280000000000015</v>
      </c>
      <c r="O127" s="302">
        <f t="shared" si="16"/>
        <v>30.302499999999998</v>
      </c>
      <c r="P127" s="302">
        <f t="shared" si="16"/>
        <v>13.088750000000001</v>
      </c>
      <c r="Q127" s="302">
        <f t="shared" si="16"/>
        <v>13.249999999999998</v>
      </c>
      <c r="R127" s="302">
        <f t="shared" si="16"/>
        <v>13.171249999999997</v>
      </c>
      <c r="S127" s="302">
        <f t="shared" si="16"/>
        <v>13.168749999999999</v>
      </c>
      <c r="T127" s="302">
        <f t="shared" si="16"/>
        <v>644.06499999999994</v>
      </c>
      <c r="U127" s="303">
        <v>9.3804663485216295</v>
      </c>
      <c r="V127" s="490">
        <v>1</v>
      </c>
    </row>
    <row r="128" spans="1:22" ht="13.5" customHeight="1">
      <c r="A128" s="509" t="s">
        <v>865</v>
      </c>
      <c r="B128" s="511"/>
      <c r="C128" s="509" t="s">
        <v>8</v>
      </c>
      <c r="D128" s="489" t="s">
        <v>795</v>
      </c>
      <c r="E128" s="300">
        <v>141.4</v>
      </c>
      <c r="F128" s="300">
        <v>143</v>
      </c>
      <c r="G128" s="300">
        <v>3.6</v>
      </c>
      <c r="H128" s="300">
        <v>35</v>
      </c>
      <c r="I128" s="300">
        <v>872.2</v>
      </c>
      <c r="J128" s="300">
        <v>15.2</v>
      </c>
      <c r="K128" s="300">
        <v>43.4</v>
      </c>
      <c r="L128" s="300">
        <v>208.6</v>
      </c>
      <c r="M128" s="300">
        <v>172.1</v>
      </c>
      <c r="N128" s="300">
        <v>82.5</v>
      </c>
      <c r="O128" s="300">
        <v>32.1</v>
      </c>
      <c r="P128" s="273">
        <v>15.7</v>
      </c>
      <c r="Q128" s="273">
        <v>15.49</v>
      </c>
      <c r="R128" s="273">
        <v>15.29</v>
      </c>
      <c r="S128" s="273">
        <v>15.49</v>
      </c>
      <c r="T128" s="300">
        <v>704.2</v>
      </c>
      <c r="U128" s="273">
        <v>5.7198618826002132</v>
      </c>
      <c r="V128" s="301">
        <v>6</v>
      </c>
    </row>
    <row r="129" spans="1:22" ht="13.5" customHeight="1">
      <c r="A129" s="509"/>
      <c r="B129" s="511"/>
      <c r="C129" s="509" t="s">
        <v>8</v>
      </c>
      <c r="D129" s="489" t="s">
        <v>787</v>
      </c>
      <c r="E129" s="300">
        <v>131</v>
      </c>
      <c r="F129" s="300">
        <v>136</v>
      </c>
      <c r="G129" s="300">
        <v>6</v>
      </c>
      <c r="H129" s="300">
        <v>29.3</v>
      </c>
      <c r="I129" s="300">
        <v>388.3</v>
      </c>
      <c r="J129" s="300">
        <v>16.399999999999999</v>
      </c>
      <c r="K129" s="300">
        <v>56.1</v>
      </c>
      <c r="L129" s="300">
        <v>183.4</v>
      </c>
      <c r="M129" s="300">
        <v>160.69999999999999</v>
      </c>
      <c r="N129" s="300">
        <v>87.6</v>
      </c>
      <c r="O129" s="300">
        <v>29.23</v>
      </c>
      <c r="P129" s="273">
        <v>13.63</v>
      </c>
      <c r="Q129" s="273">
        <v>13.39</v>
      </c>
      <c r="R129" s="273">
        <v>12.5</v>
      </c>
      <c r="S129" s="273">
        <v>13.17</v>
      </c>
      <c r="T129" s="300">
        <v>658.7</v>
      </c>
      <c r="U129" s="273">
        <v>7.19</v>
      </c>
      <c r="V129" s="301">
        <v>5</v>
      </c>
    </row>
    <row r="130" spans="1:22" ht="13.5" customHeight="1">
      <c r="A130" s="509"/>
      <c r="B130" s="511"/>
      <c r="C130" s="509" t="s">
        <v>8</v>
      </c>
      <c r="D130" s="489" t="s">
        <v>752</v>
      </c>
      <c r="E130" s="300">
        <v>122.8</v>
      </c>
      <c r="F130" s="300">
        <v>151</v>
      </c>
      <c r="G130" s="300">
        <v>4.8</v>
      </c>
      <c r="H130" s="300">
        <v>28.9</v>
      </c>
      <c r="I130" s="300">
        <v>502.1</v>
      </c>
      <c r="J130" s="300">
        <v>18.5</v>
      </c>
      <c r="K130" s="300">
        <v>64</v>
      </c>
      <c r="L130" s="300">
        <v>143.6</v>
      </c>
      <c r="M130" s="300">
        <v>131.19999999999999</v>
      </c>
      <c r="N130" s="300">
        <v>91.4</v>
      </c>
      <c r="O130" s="300">
        <v>31.8</v>
      </c>
      <c r="P130" s="273">
        <v>14.96</v>
      </c>
      <c r="Q130" s="273">
        <v>15.17</v>
      </c>
      <c r="R130" s="273">
        <v>14.87</v>
      </c>
      <c r="S130" s="273">
        <v>15</v>
      </c>
      <c r="T130" s="300">
        <v>750</v>
      </c>
      <c r="U130" s="273">
        <v>8.5</v>
      </c>
      <c r="V130" s="301">
        <v>2</v>
      </c>
    </row>
    <row r="131" spans="1:22" ht="13.5" customHeight="1">
      <c r="A131" s="509"/>
      <c r="B131" s="511"/>
      <c r="C131" s="509" t="s">
        <v>8</v>
      </c>
      <c r="D131" s="489" t="s">
        <v>800</v>
      </c>
      <c r="E131" s="300">
        <v>131</v>
      </c>
      <c r="F131" s="300">
        <v>136</v>
      </c>
      <c r="G131" s="300">
        <v>5.04</v>
      </c>
      <c r="H131" s="300">
        <v>16.89</v>
      </c>
      <c r="I131" s="300">
        <v>235.1</v>
      </c>
      <c r="J131" s="300">
        <v>13.19</v>
      </c>
      <c r="K131" s="300">
        <v>78.100000000000009</v>
      </c>
      <c r="L131" s="300">
        <v>188.8</v>
      </c>
      <c r="M131" s="300">
        <v>174.4</v>
      </c>
      <c r="N131" s="300">
        <v>92.4</v>
      </c>
      <c r="O131" s="300">
        <v>31.1</v>
      </c>
      <c r="P131" s="273">
        <v>13.18</v>
      </c>
      <c r="Q131" s="273">
        <v>12.87</v>
      </c>
      <c r="R131" s="273">
        <v>13.3</v>
      </c>
      <c r="S131" s="273">
        <v>13.12</v>
      </c>
      <c r="T131" s="300">
        <v>655.8</v>
      </c>
      <c r="U131" s="273">
        <v>11.29</v>
      </c>
      <c r="V131" s="301">
        <v>1</v>
      </c>
    </row>
    <row r="132" spans="1:22" ht="13.5" customHeight="1">
      <c r="A132" s="509"/>
      <c r="B132" s="511"/>
      <c r="C132" s="509" t="s">
        <v>8</v>
      </c>
      <c r="D132" s="489" t="s">
        <v>743</v>
      </c>
      <c r="E132" s="300">
        <v>126</v>
      </c>
      <c r="F132" s="300">
        <v>147</v>
      </c>
      <c r="G132" s="300">
        <v>4.5999999999999996</v>
      </c>
      <c r="H132" s="300">
        <v>25</v>
      </c>
      <c r="I132" s="300">
        <v>443.5</v>
      </c>
      <c r="J132" s="300">
        <v>16.66</v>
      </c>
      <c r="K132" s="300">
        <v>66.64</v>
      </c>
      <c r="L132" s="300">
        <v>162.1</v>
      </c>
      <c r="M132" s="300">
        <v>144.69999999999999</v>
      </c>
      <c r="N132" s="300">
        <v>89.27</v>
      </c>
      <c r="O132" s="300">
        <v>31.3</v>
      </c>
      <c r="P132" s="273">
        <v>12.55</v>
      </c>
      <c r="Q132" s="273">
        <v>12.84</v>
      </c>
      <c r="R132" s="273">
        <v>12.07</v>
      </c>
      <c r="S132" s="273">
        <v>12.49</v>
      </c>
      <c r="T132" s="300">
        <v>624.52</v>
      </c>
      <c r="U132" s="273">
        <v>9.76</v>
      </c>
      <c r="V132" s="301">
        <v>1</v>
      </c>
    </row>
    <row r="133" spans="1:22" ht="13.5" customHeight="1">
      <c r="A133" s="509"/>
      <c r="B133" s="511"/>
      <c r="C133" s="509" t="s">
        <v>8</v>
      </c>
      <c r="D133" s="489" t="s">
        <v>754</v>
      </c>
      <c r="E133" s="300">
        <v>130</v>
      </c>
      <c r="F133" s="300">
        <v>138</v>
      </c>
      <c r="G133" s="300">
        <v>5.8</v>
      </c>
      <c r="H133" s="300">
        <v>23.1</v>
      </c>
      <c r="I133" s="300">
        <v>298.10000000000002</v>
      </c>
      <c r="J133" s="300">
        <v>14.4</v>
      </c>
      <c r="K133" s="300">
        <v>62.36</v>
      </c>
      <c r="L133" s="300">
        <v>194.1</v>
      </c>
      <c r="M133" s="300">
        <v>157.4</v>
      </c>
      <c r="N133" s="300">
        <v>81.099999999999994</v>
      </c>
      <c r="O133" s="300">
        <v>30.4</v>
      </c>
      <c r="P133" s="273">
        <v>13.32</v>
      </c>
      <c r="Q133" s="273">
        <v>12.35</v>
      </c>
      <c r="R133" s="273">
        <v>12.88</v>
      </c>
      <c r="S133" s="273">
        <v>12.85</v>
      </c>
      <c r="T133" s="300">
        <v>642.5</v>
      </c>
      <c r="U133" s="273">
        <v>13.31</v>
      </c>
      <c r="V133" s="301">
        <v>1</v>
      </c>
    </row>
    <row r="134" spans="1:22" ht="13.5" customHeight="1">
      <c r="A134" s="509"/>
      <c r="B134" s="511"/>
      <c r="C134" s="509" t="s">
        <v>8</v>
      </c>
      <c r="D134" s="489" t="s">
        <v>864</v>
      </c>
      <c r="E134" s="300">
        <v>119.2</v>
      </c>
      <c r="F134" s="300">
        <v>142</v>
      </c>
      <c r="G134" s="300">
        <v>4</v>
      </c>
      <c r="H134" s="300">
        <v>20</v>
      </c>
      <c r="I134" s="300">
        <v>400</v>
      </c>
      <c r="J134" s="300">
        <v>13.4</v>
      </c>
      <c r="K134" s="300">
        <v>67</v>
      </c>
      <c r="L134" s="300">
        <v>202.3</v>
      </c>
      <c r="M134" s="300">
        <v>160.80000000000001</v>
      </c>
      <c r="N134" s="300">
        <v>79.5</v>
      </c>
      <c r="O134" s="300">
        <v>31.1</v>
      </c>
      <c r="P134" s="273">
        <v>13.41</v>
      </c>
      <c r="Q134" s="273">
        <v>13.25</v>
      </c>
      <c r="R134" s="273">
        <v>13.8</v>
      </c>
      <c r="S134" s="273">
        <v>13.49</v>
      </c>
      <c r="T134" s="300">
        <v>674.32</v>
      </c>
      <c r="U134" s="273">
        <v>8.8699999999999992</v>
      </c>
      <c r="V134" s="301">
        <v>1</v>
      </c>
    </row>
    <row r="135" spans="1:22" ht="13.5" customHeight="1">
      <c r="A135" s="509"/>
      <c r="B135" s="511"/>
      <c r="C135" s="509" t="s">
        <v>8</v>
      </c>
      <c r="D135" s="489" t="s">
        <v>793</v>
      </c>
      <c r="E135" s="300">
        <v>130.80000000000001</v>
      </c>
      <c r="F135" s="300">
        <v>137.5</v>
      </c>
      <c r="G135" s="300">
        <v>2.92</v>
      </c>
      <c r="H135" s="300">
        <v>22.17</v>
      </c>
      <c r="I135" s="300">
        <v>659.25</v>
      </c>
      <c r="J135" s="300">
        <v>13.46</v>
      </c>
      <c r="K135" s="300">
        <v>60.71</v>
      </c>
      <c r="L135" s="300">
        <v>230.97</v>
      </c>
      <c r="M135" s="300">
        <v>196.17</v>
      </c>
      <c r="N135" s="300">
        <v>84.93</v>
      </c>
      <c r="O135" s="300">
        <v>29.98</v>
      </c>
      <c r="P135" s="273">
        <v>17.02</v>
      </c>
      <c r="Q135" s="273">
        <v>17.14</v>
      </c>
      <c r="R135" s="273">
        <v>17.100000000000001</v>
      </c>
      <c r="S135" s="273">
        <v>17.079999999999998</v>
      </c>
      <c r="T135" s="300">
        <v>711.83</v>
      </c>
      <c r="U135" s="273">
        <v>14.32</v>
      </c>
      <c r="V135" s="301">
        <v>1</v>
      </c>
    </row>
    <row r="136" spans="1:22" ht="13.5" customHeight="1">
      <c r="A136" s="509"/>
      <c r="B136" s="511"/>
      <c r="C136" s="509" t="s">
        <v>8</v>
      </c>
      <c r="D136" s="489" t="s">
        <v>833</v>
      </c>
      <c r="E136" s="300">
        <v>116.2</v>
      </c>
      <c r="F136" s="300">
        <v>137</v>
      </c>
      <c r="G136" s="300">
        <v>7.4</v>
      </c>
      <c r="H136" s="300">
        <v>14.9</v>
      </c>
      <c r="I136" s="300">
        <v>101.1</v>
      </c>
      <c r="J136" s="300">
        <v>11.9</v>
      </c>
      <c r="K136" s="300">
        <v>79.900000000000006</v>
      </c>
      <c r="L136" s="300">
        <v>154.1</v>
      </c>
      <c r="M136" s="300">
        <v>116</v>
      </c>
      <c r="N136" s="300">
        <v>75.3</v>
      </c>
      <c r="O136" s="300">
        <v>30.8</v>
      </c>
      <c r="P136" s="273">
        <v>10.65</v>
      </c>
      <c r="Q136" s="273">
        <v>11.24</v>
      </c>
      <c r="R136" s="273">
        <v>11.2</v>
      </c>
      <c r="S136" s="273">
        <v>11.03</v>
      </c>
      <c r="T136" s="300">
        <v>551.45000000000005</v>
      </c>
      <c r="U136" s="273">
        <v>3.75</v>
      </c>
      <c r="V136" s="301">
        <v>5</v>
      </c>
    </row>
    <row r="137" spans="1:22" ht="13.5" customHeight="1">
      <c r="A137" s="509"/>
      <c r="B137" s="511"/>
      <c r="C137" s="509" t="s">
        <v>8</v>
      </c>
      <c r="D137" s="490" t="s">
        <v>866</v>
      </c>
      <c r="E137" s="302">
        <f>AVERAGE(E128:E136)</f>
        <v>127.60000000000001</v>
      </c>
      <c r="F137" s="302">
        <f t="shared" ref="F137:T137" si="17">AVERAGE(F128:F136)</f>
        <v>140.83333333333334</v>
      </c>
      <c r="G137" s="302">
        <f t="shared" si="17"/>
        <v>4.9066666666666672</v>
      </c>
      <c r="H137" s="302">
        <f t="shared" si="17"/>
        <v>23.917777777777772</v>
      </c>
      <c r="I137" s="302">
        <f t="shared" si="17"/>
        <v>433.29444444444442</v>
      </c>
      <c r="J137" s="302">
        <f t="shared" si="17"/>
        <v>14.790000000000001</v>
      </c>
      <c r="K137" s="302">
        <f t="shared" si="17"/>
        <v>64.245555555555555</v>
      </c>
      <c r="L137" s="302">
        <f t="shared" si="17"/>
        <v>185.33</v>
      </c>
      <c r="M137" s="302">
        <f t="shared" si="17"/>
        <v>157.05222222222221</v>
      </c>
      <c r="N137" s="302">
        <f t="shared" si="17"/>
        <v>84.888888888888886</v>
      </c>
      <c r="O137" s="302">
        <f t="shared" si="17"/>
        <v>30.867777777777778</v>
      </c>
      <c r="P137" s="302">
        <f t="shared" si="17"/>
        <v>13.824444444444445</v>
      </c>
      <c r="Q137" s="302">
        <f t="shared" si="17"/>
        <v>13.748888888888889</v>
      </c>
      <c r="R137" s="302">
        <f t="shared" si="17"/>
        <v>13.667777777777779</v>
      </c>
      <c r="S137" s="302">
        <f t="shared" si="17"/>
        <v>13.746666666666664</v>
      </c>
      <c r="T137" s="302">
        <f t="shared" si="17"/>
        <v>663.70222222222219</v>
      </c>
      <c r="U137" s="303">
        <v>9.1795068633364387</v>
      </c>
      <c r="V137" s="490">
        <v>1</v>
      </c>
    </row>
    <row r="138" spans="1:22" ht="13.5" customHeight="1">
      <c r="A138" s="509" t="s">
        <v>867</v>
      </c>
      <c r="B138" s="511"/>
      <c r="C138" s="605" t="s">
        <v>598</v>
      </c>
      <c r="D138" s="265" t="s">
        <v>783</v>
      </c>
      <c r="E138" s="266">
        <v>135</v>
      </c>
      <c r="F138" s="266">
        <v>140</v>
      </c>
      <c r="G138" s="266">
        <v>3.1</v>
      </c>
      <c r="H138" s="266">
        <v>24.7</v>
      </c>
      <c r="I138" s="266">
        <v>696.8</v>
      </c>
      <c r="J138" s="266">
        <v>13.1</v>
      </c>
      <c r="K138" s="266">
        <v>53</v>
      </c>
      <c r="L138" s="266">
        <v>222.6</v>
      </c>
      <c r="M138" s="266">
        <v>187.9</v>
      </c>
      <c r="N138" s="266">
        <v>84.4</v>
      </c>
      <c r="O138" s="266">
        <v>33.299999999999997</v>
      </c>
      <c r="P138" s="266">
        <v>359.6</v>
      </c>
      <c r="Q138" s="266">
        <v>377.9</v>
      </c>
      <c r="R138" s="266" t="s">
        <v>868</v>
      </c>
      <c r="S138" s="266">
        <v>368.75</v>
      </c>
      <c r="T138" s="266">
        <v>737.5</v>
      </c>
      <c r="U138" s="267">
        <v>4.9800000000000004</v>
      </c>
      <c r="V138" s="265">
        <v>4</v>
      </c>
    </row>
    <row r="139" spans="1:22" ht="13.5" customHeight="1">
      <c r="A139" s="509"/>
      <c r="B139" s="511"/>
      <c r="C139" s="605" t="s">
        <v>598</v>
      </c>
      <c r="D139" s="265" t="s">
        <v>738</v>
      </c>
      <c r="E139" s="266">
        <v>115.7</v>
      </c>
      <c r="F139" s="266">
        <v>143</v>
      </c>
      <c r="G139" s="266">
        <v>4.4000000000000004</v>
      </c>
      <c r="H139" s="266">
        <v>26.7</v>
      </c>
      <c r="I139" s="266">
        <v>506.8</v>
      </c>
      <c r="J139" s="266">
        <v>16.7</v>
      </c>
      <c r="K139" s="266">
        <v>62.5</v>
      </c>
      <c r="L139" s="266">
        <v>189.3</v>
      </c>
      <c r="M139" s="266">
        <v>164.9</v>
      </c>
      <c r="N139" s="266">
        <v>87.1</v>
      </c>
      <c r="O139" s="266">
        <v>27.4</v>
      </c>
      <c r="P139" s="266">
        <v>225.4</v>
      </c>
      <c r="Q139" s="266">
        <v>220.2</v>
      </c>
      <c r="R139" s="266"/>
      <c r="S139" s="266">
        <v>222.8</v>
      </c>
      <c r="T139" s="266">
        <v>660.4</v>
      </c>
      <c r="U139" s="267">
        <v>5.6</v>
      </c>
      <c r="V139" s="265">
        <v>2</v>
      </c>
    </row>
    <row r="140" spans="1:22" ht="13.5" customHeight="1">
      <c r="A140" s="509"/>
      <c r="B140" s="511"/>
      <c r="C140" s="605" t="s">
        <v>598</v>
      </c>
      <c r="D140" s="265" t="s">
        <v>787</v>
      </c>
      <c r="E140" s="266">
        <v>136</v>
      </c>
      <c r="F140" s="266">
        <v>139</v>
      </c>
      <c r="G140" s="266">
        <v>5.2</v>
      </c>
      <c r="H140" s="266">
        <v>34.5</v>
      </c>
      <c r="I140" s="266">
        <v>663.5</v>
      </c>
      <c r="J140" s="266">
        <v>20.7</v>
      </c>
      <c r="K140" s="266">
        <v>60</v>
      </c>
      <c r="L140" s="266">
        <v>146.30000000000001</v>
      </c>
      <c r="M140" s="266">
        <v>132.1</v>
      </c>
      <c r="N140" s="266">
        <v>90.3</v>
      </c>
      <c r="O140" s="266">
        <v>30.1</v>
      </c>
      <c r="P140" s="266">
        <v>168.8</v>
      </c>
      <c r="Q140" s="266">
        <v>171.5</v>
      </c>
      <c r="R140" s="266"/>
      <c r="S140" s="266">
        <v>170.15</v>
      </c>
      <c r="T140" s="266">
        <v>680.6</v>
      </c>
      <c r="U140" s="267">
        <v>6.98</v>
      </c>
      <c r="V140" s="265">
        <v>2</v>
      </c>
    </row>
    <row r="141" spans="1:22" ht="13.5" customHeight="1">
      <c r="A141" s="509"/>
      <c r="B141" s="511"/>
      <c r="C141" s="605" t="s">
        <v>598</v>
      </c>
      <c r="D141" s="265" t="s">
        <v>834</v>
      </c>
      <c r="E141" s="266">
        <v>130.30000000000001</v>
      </c>
      <c r="F141" s="266">
        <v>151</v>
      </c>
      <c r="G141" s="266">
        <v>3.67</v>
      </c>
      <c r="H141" s="266">
        <v>20.8</v>
      </c>
      <c r="I141" s="266">
        <v>567</v>
      </c>
      <c r="J141" s="266">
        <v>15.81</v>
      </c>
      <c r="K141" s="266">
        <v>76.010000000000005</v>
      </c>
      <c r="L141" s="266">
        <v>155.99</v>
      </c>
      <c r="M141" s="266">
        <v>140.69999999999999</v>
      </c>
      <c r="N141" s="266">
        <v>90.2</v>
      </c>
      <c r="O141" s="266">
        <v>33.200000000000003</v>
      </c>
      <c r="P141" s="266">
        <v>213.06</v>
      </c>
      <c r="Q141" s="266">
        <v>221.43</v>
      </c>
      <c r="R141" s="266"/>
      <c r="S141" s="266">
        <v>217.25</v>
      </c>
      <c r="T141" s="266">
        <v>724.15</v>
      </c>
      <c r="U141" s="267">
        <v>12.93</v>
      </c>
      <c r="V141" s="265">
        <v>1</v>
      </c>
    </row>
    <row r="142" spans="1:22" ht="13.5" customHeight="1">
      <c r="A142" s="509"/>
      <c r="B142" s="511"/>
      <c r="C142" s="605" t="s">
        <v>598</v>
      </c>
      <c r="D142" s="265" t="s">
        <v>769</v>
      </c>
      <c r="E142" s="266">
        <v>119</v>
      </c>
      <c r="F142" s="266">
        <v>155</v>
      </c>
      <c r="G142" s="266">
        <v>4</v>
      </c>
      <c r="H142" s="266">
        <v>24</v>
      </c>
      <c r="I142" s="266">
        <v>500</v>
      </c>
      <c r="J142" s="266">
        <v>15.4</v>
      </c>
      <c r="K142" s="266">
        <v>64.2</v>
      </c>
      <c r="L142" s="266">
        <v>207.1</v>
      </c>
      <c r="M142" s="266">
        <v>172.1</v>
      </c>
      <c r="N142" s="266">
        <v>83.1</v>
      </c>
      <c r="O142" s="266">
        <v>28.4</v>
      </c>
      <c r="P142" s="266">
        <v>178.8</v>
      </c>
      <c r="Q142" s="266">
        <v>181.2</v>
      </c>
      <c r="R142" s="266"/>
      <c r="S142" s="266">
        <v>180</v>
      </c>
      <c r="T142" s="266">
        <v>719.9</v>
      </c>
      <c r="U142" s="267">
        <v>5.5</v>
      </c>
      <c r="V142" s="265">
        <v>2</v>
      </c>
    </row>
    <row r="143" spans="1:22" ht="13.5" customHeight="1">
      <c r="A143" s="509"/>
      <c r="B143" s="511"/>
      <c r="C143" s="605" t="s">
        <v>598</v>
      </c>
      <c r="D143" s="265" t="s">
        <v>800</v>
      </c>
      <c r="E143" s="266">
        <v>129.5</v>
      </c>
      <c r="F143" s="266">
        <v>137</v>
      </c>
      <c r="G143" s="266">
        <v>2.81</v>
      </c>
      <c r="H143" s="266">
        <v>23.38</v>
      </c>
      <c r="I143" s="266">
        <v>731.6</v>
      </c>
      <c r="J143" s="266">
        <v>16.100000000000001</v>
      </c>
      <c r="K143" s="266">
        <v>69</v>
      </c>
      <c r="L143" s="266">
        <v>215.3</v>
      </c>
      <c r="M143" s="266">
        <v>194.3</v>
      </c>
      <c r="N143" s="266">
        <v>90.2</v>
      </c>
      <c r="O143" s="266">
        <v>30.5</v>
      </c>
      <c r="P143" s="266">
        <v>184.06</v>
      </c>
      <c r="Q143" s="266">
        <v>193.81</v>
      </c>
      <c r="R143" s="266"/>
      <c r="S143" s="266">
        <v>188.93</v>
      </c>
      <c r="T143" s="266">
        <v>755.73</v>
      </c>
      <c r="U143" s="267">
        <v>2.79</v>
      </c>
      <c r="V143" s="265">
        <v>3</v>
      </c>
    </row>
    <row r="144" spans="1:22" ht="13.5" customHeight="1">
      <c r="A144" s="509"/>
      <c r="B144" s="511"/>
      <c r="C144" s="605" t="s">
        <v>598</v>
      </c>
      <c r="D144" s="265" t="s">
        <v>768</v>
      </c>
      <c r="E144" s="266">
        <v>117</v>
      </c>
      <c r="F144" s="266">
        <v>146</v>
      </c>
      <c r="G144" s="266">
        <v>4.7</v>
      </c>
      <c r="H144" s="266">
        <v>24.5</v>
      </c>
      <c r="I144" s="266">
        <v>421.3</v>
      </c>
      <c r="J144" s="266">
        <v>17.5</v>
      </c>
      <c r="K144" s="266">
        <v>71.400000000000006</v>
      </c>
      <c r="L144" s="266">
        <v>210</v>
      </c>
      <c r="M144" s="266">
        <v>170.9</v>
      </c>
      <c r="N144" s="266">
        <v>81.400000000000006</v>
      </c>
      <c r="O144" s="266">
        <v>28</v>
      </c>
      <c r="P144" s="266">
        <v>188.5</v>
      </c>
      <c r="Q144" s="266">
        <v>191</v>
      </c>
      <c r="R144" s="266"/>
      <c r="S144" s="266">
        <v>189.75</v>
      </c>
      <c r="T144" s="266">
        <v>702.8</v>
      </c>
      <c r="U144" s="267">
        <v>2.35</v>
      </c>
      <c r="V144" s="265">
        <v>5</v>
      </c>
    </row>
    <row r="145" spans="1:22" ht="13.5" customHeight="1">
      <c r="A145" s="509"/>
      <c r="B145" s="511"/>
      <c r="C145" s="605" t="s">
        <v>598</v>
      </c>
      <c r="D145" s="265" t="s">
        <v>826</v>
      </c>
      <c r="E145" s="266">
        <v>124</v>
      </c>
      <c r="F145" s="266">
        <v>157</v>
      </c>
      <c r="G145" s="266">
        <v>2.6</v>
      </c>
      <c r="H145" s="266">
        <v>23.2</v>
      </c>
      <c r="I145" s="266">
        <v>801.4</v>
      </c>
      <c r="J145" s="266">
        <v>14.3</v>
      </c>
      <c r="K145" s="266">
        <v>61.6</v>
      </c>
      <c r="L145" s="266">
        <v>232.79</v>
      </c>
      <c r="M145" s="266">
        <v>180.93</v>
      </c>
      <c r="N145" s="266">
        <v>77.72</v>
      </c>
      <c r="O145" s="266">
        <v>28.4</v>
      </c>
      <c r="P145" s="266">
        <v>331.8</v>
      </c>
      <c r="Q145" s="266">
        <v>300.48</v>
      </c>
      <c r="R145" s="266"/>
      <c r="S145" s="266">
        <v>316.14</v>
      </c>
      <c r="T145" s="266">
        <v>632.29</v>
      </c>
      <c r="U145" s="267">
        <v>10.130000000000001</v>
      </c>
      <c r="V145" s="265">
        <v>2</v>
      </c>
    </row>
    <row r="146" spans="1:22" ht="13.5" customHeight="1">
      <c r="A146" s="509"/>
      <c r="B146" s="511"/>
      <c r="C146" s="605" t="s">
        <v>598</v>
      </c>
      <c r="D146" s="265" t="s">
        <v>793</v>
      </c>
      <c r="E146" s="266">
        <v>130.1</v>
      </c>
      <c r="F146" s="266">
        <v>139.5</v>
      </c>
      <c r="G146" s="266">
        <v>3.33</v>
      </c>
      <c r="H146" s="266">
        <v>20.7</v>
      </c>
      <c r="I146" s="266">
        <v>522.9</v>
      </c>
      <c r="J146" s="266">
        <v>13.6</v>
      </c>
      <c r="K146" s="266">
        <v>65.459999999999994</v>
      </c>
      <c r="L146" s="266">
        <v>230.51</v>
      </c>
      <c r="M146" s="266">
        <v>202.24</v>
      </c>
      <c r="N146" s="266">
        <v>87.74</v>
      </c>
      <c r="O146" s="266">
        <v>30.28</v>
      </c>
      <c r="P146" s="266">
        <v>177.1</v>
      </c>
      <c r="Q146" s="266">
        <v>175.53</v>
      </c>
      <c r="R146" s="266"/>
      <c r="S146" s="266">
        <v>176.32</v>
      </c>
      <c r="T146" s="266">
        <v>705.26</v>
      </c>
      <c r="U146" s="267">
        <v>8.6</v>
      </c>
      <c r="V146" s="265">
        <v>4</v>
      </c>
    </row>
    <row r="147" spans="1:22" s="462" customFormat="1" ht="13.5" customHeight="1">
      <c r="A147" s="509"/>
      <c r="B147" s="511"/>
      <c r="C147" s="605" t="s">
        <v>599</v>
      </c>
      <c r="D147" s="268" t="s">
        <v>869</v>
      </c>
      <c r="E147" s="269">
        <f>AVERAGE(E138:E146)</f>
        <v>126.28888888888888</v>
      </c>
      <c r="F147" s="269">
        <f t="shared" ref="F147:Q147" si="18">AVERAGE(F138:F146)</f>
        <v>145.27777777777777</v>
      </c>
      <c r="G147" s="269">
        <f t="shared" si="18"/>
        <v>3.7566666666666659</v>
      </c>
      <c r="H147" s="269">
        <f t="shared" si="18"/>
        <v>24.719999999999995</v>
      </c>
      <c r="I147" s="269">
        <f t="shared" si="18"/>
        <v>601.25555555555547</v>
      </c>
      <c r="J147" s="269">
        <f t="shared" si="18"/>
        <v>15.912222222222223</v>
      </c>
      <c r="K147" s="269">
        <f t="shared" si="18"/>
        <v>64.796666666666681</v>
      </c>
      <c r="L147" s="269">
        <f t="shared" si="18"/>
        <v>201.09888888888889</v>
      </c>
      <c r="M147" s="269">
        <f t="shared" si="18"/>
        <v>171.78555555555556</v>
      </c>
      <c r="N147" s="269">
        <f t="shared" si="18"/>
        <v>85.795555555555566</v>
      </c>
      <c r="O147" s="269">
        <f t="shared" si="18"/>
        <v>29.953333333333337</v>
      </c>
      <c r="P147" s="269">
        <f t="shared" si="18"/>
        <v>225.23555555555552</v>
      </c>
      <c r="Q147" s="269">
        <f t="shared" si="18"/>
        <v>225.89444444444445</v>
      </c>
      <c r="R147" s="269"/>
      <c r="S147" s="269">
        <f t="shared" ref="S147:T147" si="19">AVERAGE(S138:S146)</f>
        <v>225.56555555555553</v>
      </c>
      <c r="T147" s="269">
        <f t="shared" si="19"/>
        <v>702.07000000000016</v>
      </c>
      <c r="U147" s="270">
        <v>6.5033373786407944</v>
      </c>
      <c r="V147" s="268">
        <v>1</v>
      </c>
    </row>
    <row r="148" spans="1:22" ht="13.5" customHeight="1">
      <c r="A148" s="509" t="s">
        <v>870</v>
      </c>
      <c r="B148" s="511" t="s">
        <v>603</v>
      </c>
      <c r="C148" s="509" t="s">
        <v>672</v>
      </c>
      <c r="D148" s="489" t="s">
        <v>783</v>
      </c>
      <c r="E148" s="300">
        <v>100</v>
      </c>
      <c r="F148" s="300">
        <v>147</v>
      </c>
      <c r="G148" s="300">
        <v>7.8</v>
      </c>
      <c r="H148" s="300">
        <v>35.799999999999997</v>
      </c>
      <c r="I148" s="300">
        <v>359</v>
      </c>
      <c r="J148" s="300">
        <v>24.1</v>
      </c>
      <c r="K148" s="300">
        <v>67.3</v>
      </c>
      <c r="L148" s="300">
        <v>127.9</v>
      </c>
      <c r="M148" s="300">
        <v>118.7</v>
      </c>
      <c r="N148" s="300">
        <v>92.8</v>
      </c>
      <c r="O148" s="300">
        <v>25</v>
      </c>
      <c r="P148" s="273">
        <v>15.85</v>
      </c>
      <c r="Q148" s="273">
        <v>16.399999999999999</v>
      </c>
      <c r="R148" s="273">
        <v>16.25</v>
      </c>
      <c r="S148" s="273">
        <v>16.170000000000002</v>
      </c>
      <c r="T148" s="300">
        <v>670.4</v>
      </c>
      <c r="U148" s="300">
        <v>3.13</v>
      </c>
      <c r="V148" s="489">
        <v>6</v>
      </c>
    </row>
    <row r="149" spans="1:22" ht="13.5" customHeight="1">
      <c r="A149" s="509"/>
      <c r="B149" s="511"/>
      <c r="C149" s="509" t="s">
        <v>672</v>
      </c>
      <c r="D149" s="489" t="s">
        <v>750</v>
      </c>
      <c r="E149" s="300">
        <v>100.2</v>
      </c>
      <c r="F149" s="300">
        <v>151</v>
      </c>
      <c r="G149" s="300">
        <v>9.74</v>
      </c>
      <c r="H149" s="300">
        <v>49.73</v>
      </c>
      <c r="I149" s="300">
        <v>410.6</v>
      </c>
      <c r="J149" s="300">
        <v>23.86</v>
      </c>
      <c r="K149" s="300">
        <v>47.98</v>
      </c>
      <c r="L149" s="300">
        <v>132.80000000000001</v>
      </c>
      <c r="M149" s="300">
        <v>124.9</v>
      </c>
      <c r="N149" s="300">
        <v>94.05</v>
      </c>
      <c r="O149" s="300">
        <v>27.16</v>
      </c>
      <c r="P149" s="273">
        <v>12.78</v>
      </c>
      <c r="Q149" s="273">
        <v>12.74</v>
      </c>
      <c r="R149" s="273">
        <v>12.36</v>
      </c>
      <c r="S149" s="273">
        <v>12.63</v>
      </c>
      <c r="T149" s="300">
        <v>631.33000000000004</v>
      </c>
      <c r="U149" s="300">
        <v>3.41</v>
      </c>
      <c r="V149" s="489">
        <v>11</v>
      </c>
    </row>
    <row r="150" spans="1:22" ht="13.5" customHeight="1">
      <c r="A150" s="509"/>
      <c r="B150" s="511"/>
      <c r="C150" s="509" t="s">
        <v>672</v>
      </c>
      <c r="D150" s="489" t="s">
        <v>739</v>
      </c>
      <c r="E150" s="300">
        <v>105</v>
      </c>
      <c r="F150" s="300">
        <v>142</v>
      </c>
      <c r="G150" s="300">
        <v>5.7</v>
      </c>
      <c r="H150" s="300">
        <v>33.86</v>
      </c>
      <c r="I150" s="300">
        <v>485.5</v>
      </c>
      <c r="J150" s="300">
        <v>22.97</v>
      </c>
      <c r="K150" s="300">
        <v>67.78</v>
      </c>
      <c r="L150" s="300">
        <v>140.37</v>
      </c>
      <c r="M150" s="300">
        <v>122.11</v>
      </c>
      <c r="N150" s="300">
        <v>86.99</v>
      </c>
      <c r="O150" s="300">
        <v>25.8</v>
      </c>
      <c r="P150" s="273">
        <v>15.57</v>
      </c>
      <c r="Q150" s="273">
        <v>15.92</v>
      </c>
      <c r="R150" s="273">
        <v>16</v>
      </c>
      <c r="S150" s="273">
        <v>15.84</v>
      </c>
      <c r="T150" s="300">
        <v>699.34</v>
      </c>
      <c r="U150" s="273">
        <f>(S150-15.25)/15.25*100</f>
        <v>3.8688524590163929</v>
      </c>
      <c r="V150" s="489">
        <v>4</v>
      </c>
    </row>
    <row r="151" spans="1:22" ht="13.5" customHeight="1">
      <c r="A151" s="509"/>
      <c r="B151" s="511"/>
      <c r="C151" s="509" t="s">
        <v>672</v>
      </c>
      <c r="D151" s="489" t="s">
        <v>752</v>
      </c>
      <c r="E151" s="300">
        <v>93.2</v>
      </c>
      <c r="F151" s="300">
        <v>150</v>
      </c>
      <c r="G151" s="300">
        <v>8.9</v>
      </c>
      <c r="H151" s="300">
        <v>34.5</v>
      </c>
      <c r="I151" s="300">
        <v>287.60000000000002</v>
      </c>
      <c r="J151" s="300">
        <v>22.4</v>
      </c>
      <c r="K151" s="300">
        <v>64.900000000000006</v>
      </c>
      <c r="L151" s="300">
        <v>129.6</v>
      </c>
      <c r="M151" s="300">
        <v>118.9</v>
      </c>
      <c r="N151" s="300">
        <v>91.7</v>
      </c>
      <c r="O151" s="300">
        <v>25.7</v>
      </c>
      <c r="P151" s="273">
        <v>13.37</v>
      </c>
      <c r="Q151" s="273">
        <v>12.38</v>
      </c>
      <c r="R151" s="273">
        <v>12.56</v>
      </c>
      <c r="S151" s="273">
        <v>12.77</v>
      </c>
      <c r="T151" s="300">
        <v>638.5</v>
      </c>
      <c r="U151" s="273">
        <f>(S151-12.76)/12.76*100</f>
        <v>7.836990595611118E-2</v>
      </c>
      <c r="V151" s="489">
        <v>11</v>
      </c>
    </row>
    <row r="152" spans="1:22" ht="13.5" customHeight="1">
      <c r="A152" s="509"/>
      <c r="B152" s="511"/>
      <c r="C152" s="509" t="s">
        <v>672</v>
      </c>
      <c r="D152" s="489" t="s">
        <v>774</v>
      </c>
      <c r="E152" s="300">
        <v>105</v>
      </c>
      <c r="F152" s="300">
        <v>153</v>
      </c>
      <c r="G152" s="300">
        <v>7.2</v>
      </c>
      <c r="H152" s="300">
        <v>32.1</v>
      </c>
      <c r="I152" s="300">
        <v>345.8</v>
      </c>
      <c r="J152" s="300">
        <v>19.3</v>
      </c>
      <c r="K152" s="300">
        <v>60.1</v>
      </c>
      <c r="L152" s="300">
        <v>172</v>
      </c>
      <c r="M152" s="300">
        <v>132</v>
      </c>
      <c r="N152" s="300">
        <v>78.599999999999994</v>
      </c>
      <c r="O152" s="300">
        <v>23.4</v>
      </c>
      <c r="P152" s="273">
        <v>14.14</v>
      </c>
      <c r="Q152" s="273">
        <v>14.32</v>
      </c>
      <c r="R152" s="273">
        <v>13.85</v>
      </c>
      <c r="S152" s="273">
        <v>14.1</v>
      </c>
      <c r="T152" s="300">
        <v>587.79999999999995</v>
      </c>
      <c r="U152" s="300">
        <v>-6.34</v>
      </c>
      <c r="V152" s="489">
        <v>12</v>
      </c>
    </row>
    <row r="153" spans="1:22" ht="13.5" customHeight="1">
      <c r="A153" s="509"/>
      <c r="B153" s="511"/>
      <c r="C153" s="509" t="s">
        <v>672</v>
      </c>
      <c r="D153" s="489" t="s">
        <v>766</v>
      </c>
      <c r="E153" s="300">
        <v>91.4</v>
      </c>
      <c r="F153" s="300">
        <v>142</v>
      </c>
      <c r="G153" s="300">
        <v>6.8</v>
      </c>
      <c r="H153" s="300">
        <v>35</v>
      </c>
      <c r="I153" s="300">
        <v>414.7</v>
      </c>
      <c r="J153" s="300">
        <v>23.4</v>
      </c>
      <c r="K153" s="300">
        <v>66.8</v>
      </c>
      <c r="L153" s="300">
        <v>129</v>
      </c>
      <c r="M153" s="300">
        <v>119.3</v>
      </c>
      <c r="N153" s="300">
        <v>92.5</v>
      </c>
      <c r="O153" s="300">
        <v>22.7</v>
      </c>
      <c r="P153" s="273">
        <v>12.65</v>
      </c>
      <c r="Q153" s="273">
        <v>12.87</v>
      </c>
      <c r="R153" s="273">
        <v>12.2</v>
      </c>
      <c r="S153" s="273">
        <v>12.57</v>
      </c>
      <c r="T153" s="300">
        <v>628.66999999999996</v>
      </c>
      <c r="U153" s="300">
        <v>4.03</v>
      </c>
      <c r="V153" s="489">
        <v>9</v>
      </c>
    </row>
    <row r="154" spans="1:22" ht="13.5" customHeight="1">
      <c r="A154" s="509"/>
      <c r="B154" s="511"/>
      <c r="C154" s="509" t="s">
        <v>672</v>
      </c>
      <c r="D154" s="489" t="s">
        <v>741</v>
      </c>
      <c r="E154" s="300">
        <v>90</v>
      </c>
      <c r="F154" s="300">
        <v>143</v>
      </c>
      <c r="G154" s="300">
        <v>9.43</v>
      </c>
      <c r="H154" s="300">
        <v>34.29</v>
      </c>
      <c r="I154" s="300">
        <v>363.63</v>
      </c>
      <c r="J154" s="300">
        <v>22.62</v>
      </c>
      <c r="K154" s="300">
        <v>65.97</v>
      </c>
      <c r="L154" s="300">
        <v>162.84</v>
      </c>
      <c r="M154" s="300">
        <v>156.41999999999999</v>
      </c>
      <c r="N154" s="300">
        <v>96.06</v>
      </c>
      <c r="O154" s="300">
        <v>26.6</v>
      </c>
      <c r="P154" s="273">
        <v>14.41</v>
      </c>
      <c r="Q154" s="273">
        <v>14.39</v>
      </c>
      <c r="R154" s="273">
        <v>14.37</v>
      </c>
      <c r="S154" s="273">
        <v>14.39</v>
      </c>
      <c r="T154" s="300">
        <v>719.58</v>
      </c>
      <c r="U154" s="273">
        <f>(S154-13.58)/13.58*100</f>
        <v>5.9646539027982364</v>
      </c>
      <c r="V154" s="489">
        <v>4</v>
      </c>
    </row>
    <row r="155" spans="1:22" ht="13.5" customHeight="1">
      <c r="A155" s="509"/>
      <c r="B155" s="511"/>
      <c r="C155" s="509" t="s">
        <v>672</v>
      </c>
      <c r="D155" s="489" t="s">
        <v>825</v>
      </c>
      <c r="E155" s="300">
        <v>91.3</v>
      </c>
      <c r="F155" s="300">
        <v>146</v>
      </c>
      <c r="G155" s="300">
        <v>6.84</v>
      </c>
      <c r="H155" s="300">
        <v>32.409999999999997</v>
      </c>
      <c r="I155" s="300">
        <v>373.8</v>
      </c>
      <c r="J155" s="300">
        <v>21.25</v>
      </c>
      <c r="K155" s="300">
        <v>65.599999999999994</v>
      </c>
      <c r="L155" s="300">
        <v>127.78</v>
      </c>
      <c r="M155" s="300">
        <v>120.27</v>
      </c>
      <c r="N155" s="300">
        <v>94.12</v>
      </c>
      <c r="O155" s="300">
        <v>25.03</v>
      </c>
      <c r="P155" s="273">
        <v>12.5</v>
      </c>
      <c r="Q155" s="273">
        <v>13.64</v>
      </c>
      <c r="R155" s="273">
        <v>12.43</v>
      </c>
      <c r="S155" s="273">
        <f>AVERAGE(P155:R155)</f>
        <v>12.856666666666667</v>
      </c>
      <c r="T155" s="300">
        <v>639.79999999999995</v>
      </c>
      <c r="U155" s="273">
        <f>(S155-13.13)/13.13*100</f>
        <v>-2.0817466362020824</v>
      </c>
      <c r="V155" s="489">
        <v>11</v>
      </c>
    </row>
    <row r="156" spans="1:22" ht="13.5" customHeight="1">
      <c r="A156" s="509"/>
      <c r="B156" s="511"/>
      <c r="C156" s="509" t="s">
        <v>672</v>
      </c>
      <c r="D156" s="489" t="s">
        <v>742</v>
      </c>
      <c r="E156" s="300">
        <v>92</v>
      </c>
      <c r="F156" s="300">
        <v>149</v>
      </c>
      <c r="G156" s="300">
        <v>7</v>
      </c>
      <c r="H156" s="300">
        <v>34.1</v>
      </c>
      <c r="I156" s="300">
        <v>384.2</v>
      </c>
      <c r="J156" s="300">
        <v>21.9</v>
      </c>
      <c r="K156" s="300">
        <v>64.3</v>
      </c>
      <c r="L156" s="300">
        <v>115.3</v>
      </c>
      <c r="M156" s="300">
        <v>103.9</v>
      </c>
      <c r="N156" s="300">
        <v>90.13</v>
      </c>
      <c r="O156" s="300">
        <v>25.5</v>
      </c>
      <c r="P156" s="273">
        <v>11.53</v>
      </c>
      <c r="Q156" s="273">
        <v>11.65</v>
      </c>
      <c r="R156" s="273">
        <v>11.6</v>
      </c>
      <c r="S156" s="273">
        <v>11.59</v>
      </c>
      <c r="T156" s="300">
        <v>579.70000000000005</v>
      </c>
      <c r="U156" s="273">
        <f>(S156-11.55)/11.55*100</f>
        <v>0.34632034632033892</v>
      </c>
      <c r="V156" s="489">
        <v>9</v>
      </c>
    </row>
    <row r="157" spans="1:22" ht="13.5" customHeight="1">
      <c r="A157" s="509"/>
      <c r="B157" s="511"/>
      <c r="C157" s="509" t="s">
        <v>672</v>
      </c>
      <c r="D157" s="489" t="s">
        <v>768</v>
      </c>
      <c r="E157" s="300">
        <v>87</v>
      </c>
      <c r="F157" s="300">
        <v>146</v>
      </c>
      <c r="G157" s="300">
        <v>9.3000000000000007</v>
      </c>
      <c r="H157" s="300">
        <v>29.6</v>
      </c>
      <c r="I157" s="300">
        <v>218.3</v>
      </c>
      <c r="J157" s="300">
        <v>21</v>
      </c>
      <c r="K157" s="300">
        <v>71</v>
      </c>
      <c r="L157" s="300">
        <v>138.19999999999999</v>
      </c>
      <c r="M157" s="300">
        <v>125.7</v>
      </c>
      <c r="N157" s="300">
        <v>90.1</v>
      </c>
      <c r="O157" s="300">
        <v>23.9</v>
      </c>
      <c r="P157" s="273">
        <v>13.91</v>
      </c>
      <c r="Q157" s="273">
        <v>13.66</v>
      </c>
      <c r="R157" s="273">
        <v>13.51</v>
      </c>
      <c r="S157" s="273">
        <v>13.69</v>
      </c>
      <c r="T157" s="300">
        <v>633.98</v>
      </c>
      <c r="U157" s="300">
        <v>6.23</v>
      </c>
      <c r="V157" s="489">
        <v>5</v>
      </c>
    </row>
    <row r="158" spans="1:22" ht="13.5" customHeight="1">
      <c r="A158" s="509"/>
      <c r="B158" s="511"/>
      <c r="C158" s="509" t="s">
        <v>672</v>
      </c>
      <c r="D158" s="489" t="s">
        <v>826</v>
      </c>
      <c r="E158" s="300">
        <v>142</v>
      </c>
      <c r="F158" s="300">
        <v>93</v>
      </c>
      <c r="G158" s="300">
        <v>9.6</v>
      </c>
      <c r="H158" s="300">
        <v>28.5</v>
      </c>
      <c r="I158" s="300">
        <v>195.8</v>
      </c>
      <c r="J158" s="300">
        <v>24.9</v>
      </c>
      <c r="K158" s="300">
        <v>87.3</v>
      </c>
      <c r="L158" s="300">
        <v>104.1</v>
      </c>
      <c r="M158" s="300">
        <v>91.1</v>
      </c>
      <c r="N158" s="300">
        <v>87.5</v>
      </c>
      <c r="O158" s="300">
        <v>25</v>
      </c>
      <c r="P158" s="273">
        <v>12.2</v>
      </c>
      <c r="Q158" s="273">
        <v>11.7</v>
      </c>
      <c r="R158" s="273">
        <v>11.9</v>
      </c>
      <c r="S158" s="273">
        <v>11.9</v>
      </c>
      <c r="T158" s="300">
        <v>597.4</v>
      </c>
      <c r="U158" s="300">
        <v>0.2</v>
      </c>
      <c r="V158" s="489">
        <v>11</v>
      </c>
    </row>
    <row r="159" spans="1:22" ht="13.5" customHeight="1">
      <c r="A159" s="509"/>
      <c r="B159" s="511"/>
      <c r="C159" s="509" t="s">
        <v>672</v>
      </c>
      <c r="D159" s="489" t="s">
        <v>827</v>
      </c>
      <c r="E159" s="300">
        <v>102.4</v>
      </c>
      <c r="F159" s="300">
        <v>147</v>
      </c>
      <c r="G159" s="300">
        <v>7.81</v>
      </c>
      <c r="H159" s="300">
        <v>45.13</v>
      </c>
      <c r="I159" s="300">
        <v>477.8</v>
      </c>
      <c r="J159" s="300">
        <v>20.03</v>
      </c>
      <c r="K159" s="300">
        <v>44.4</v>
      </c>
      <c r="L159" s="300">
        <v>156.19999999999999</v>
      </c>
      <c r="M159" s="300">
        <v>141.80000000000001</v>
      </c>
      <c r="N159" s="300">
        <v>90.8</v>
      </c>
      <c r="O159" s="300">
        <v>25.1</v>
      </c>
      <c r="P159" s="273">
        <v>17.09</v>
      </c>
      <c r="Q159" s="273">
        <v>16.989999999999998</v>
      </c>
      <c r="R159" s="273">
        <v>16.91</v>
      </c>
      <c r="S159" s="273">
        <v>16.75</v>
      </c>
      <c r="T159" s="300">
        <v>711.7</v>
      </c>
      <c r="U159" s="300">
        <v>1.98</v>
      </c>
      <c r="V159" s="489">
        <v>7</v>
      </c>
    </row>
    <row r="160" spans="1:22" ht="13.5" customHeight="1">
      <c r="A160" s="509"/>
      <c r="B160" s="511"/>
      <c r="C160" s="509" t="s">
        <v>672</v>
      </c>
      <c r="D160" s="489" t="s">
        <v>753</v>
      </c>
      <c r="E160" s="300">
        <v>93</v>
      </c>
      <c r="F160" s="300">
        <v>156</v>
      </c>
      <c r="G160" s="300">
        <v>9.16</v>
      </c>
      <c r="H160" s="300">
        <v>36.49</v>
      </c>
      <c r="I160" s="300">
        <v>298.3</v>
      </c>
      <c r="J160" s="300">
        <v>23.17</v>
      </c>
      <c r="K160" s="300">
        <v>63.5</v>
      </c>
      <c r="L160" s="300">
        <v>119.2</v>
      </c>
      <c r="M160" s="300">
        <v>111.4</v>
      </c>
      <c r="N160" s="300">
        <v>93.4</v>
      </c>
      <c r="O160" s="300">
        <v>26.8</v>
      </c>
      <c r="P160" s="273">
        <v>16</v>
      </c>
      <c r="Q160" s="273">
        <v>15.68</v>
      </c>
      <c r="R160" s="273">
        <v>14.92</v>
      </c>
      <c r="S160" s="273">
        <v>15.53</v>
      </c>
      <c r="T160" s="300">
        <v>706.75</v>
      </c>
      <c r="U160" s="300">
        <v>3.6</v>
      </c>
      <c r="V160" s="489">
        <v>5</v>
      </c>
    </row>
    <row r="161" spans="1:22" ht="13.5" customHeight="1">
      <c r="A161" s="509"/>
      <c r="B161" s="511"/>
      <c r="C161" s="509" t="s">
        <v>672</v>
      </c>
      <c r="D161" s="490" t="s">
        <v>745</v>
      </c>
      <c r="E161" s="302">
        <f>AVERAGE(E148:E160)</f>
        <v>99.42307692307692</v>
      </c>
      <c r="F161" s="302">
        <f t="shared" ref="F161:T161" si="20">AVERAGE(F148:F160)</f>
        <v>143.46153846153845</v>
      </c>
      <c r="G161" s="302">
        <f t="shared" si="20"/>
        <v>8.098461538461537</v>
      </c>
      <c r="H161" s="302">
        <f t="shared" si="20"/>
        <v>35.50076923076923</v>
      </c>
      <c r="I161" s="302">
        <f t="shared" si="20"/>
        <v>355.00230769230774</v>
      </c>
      <c r="J161" s="302">
        <f t="shared" si="20"/>
        <v>22.376923076923081</v>
      </c>
      <c r="K161" s="302">
        <f t="shared" si="20"/>
        <v>64.379230769230759</v>
      </c>
      <c r="L161" s="302">
        <f t="shared" si="20"/>
        <v>135.02230769230772</v>
      </c>
      <c r="M161" s="302">
        <f t="shared" si="20"/>
        <v>122.03846153846153</v>
      </c>
      <c r="N161" s="302">
        <f t="shared" si="20"/>
        <v>90.673076923076934</v>
      </c>
      <c r="O161" s="302">
        <f t="shared" si="20"/>
        <v>25.206923076923076</v>
      </c>
      <c r="P161" s="302">
        <f t="shared" si="20"/>
        <v>14</v>
      </c>
      <c r="Q161" s="302">
        <f t="shared" si="20"/>
        <v>14.026153846153848</v>
      </c>
      <c r="R161" s="302">
        <f t="shared" si="20"/>
        <v>13.758461538461537</v>
      </c>
      <c r="S161" s="302">
        <f t="shared" si="20"/>
        <v>13.906666666666666</v>
      </c>
      <c r="T161" s="302">
        <f t="shared" si="20"/>
        <v>649.61153846153854</v>
      </c>
      <c r="U161" s="302">
        <f>(T161-637.46)/637.46*100</f>
        <v>1.9062432876633055</v>
      </c>
      <c r="V161" s="490">
        <v>9</v>
      </c>
    </row>
    <row r="162" spans="1:22" ht="13.5" customHeight="1">
      <c r="A162" s="509" t="s">
        <v>871</v>
      </c>
      <c r="B162" s="511"/>
      <c r="C162" s="509" t="s">
        <v>689</v>
      </c>
      <c r="D162" s="489" t="s">
        <v>783</v>
      </c>
      <c r="E162" s="271">
        <v>104.3</v>
      </c>
      <c r="F162" s="271">
        <v>145</v>
      </c>
      <c r="G162" s="271">
        <v>7.3</v>
      </c>
      <c r="H162" s="271">
        <v>36.200000000000003</v>
      </c>
      <c r="I162" s="271">
        <v>395.9</v>
      </c>
      <c r="J162" s="271">
        <v>23.8</v>
      </c>
      <c r="K162" s="271">
        <v>65.7</v>
      </c>
      <c r="L162" s="271">
        <v>129.69999999999999</v>
      </c>
      <c r="M162" s="271">
        <v>119.1</v>
      </c>
      <c r="N162" s="271">
        <v>91.8</v>
      </c>
      <c r="O162" s="271">
        <v>25.6</v>
      </c>
      <c r="P162" s="272">
        <v>14.65</v>
      </c>
      <c r="Q162" s="272">
        <v>14.3</v>
      </c>
      <c r="R162" s="272">
        <v>14.6</v>
      </c>
      <c r="S162" s="272">
        <v>14.52</v>
      </c>
      <c r="T162" s="271">
        <v>640.07000000000005</v>
      </c>
      <c r="U162" s="273">
        <f>(S162-14.17)/14.17*100</f>
        <v>2.4700070571630177</v>
      </c>
      <c r="V162" s="489">
        <v>11</v>
      </c>
    </row>
    <row r="163" spans="1:22" ht="13.5" customHeight="1">
      <c r="A163" s="509"/>
      <c r="B163" s="511"/>
      <c r="C163" s="509" t="s">
        <v>689</v>
      </c>
      <c r="D163" s="489" t="s">
        <v>751</v>
      </c>
      <c r="E163" s="271">
        <v>88.3</v>
      </c>
      <c r="F163" s="271">
        <v>144</v>
      </c>
      <c r="G163" s="271">
        <v>6.84</v>
      </c>
      <c r="H163" s="271">
        <v>36.299999999999997</v>
      </c>
      <c r="I163" s="271">
        <v>430.2</v>
      </c>
      <c r="J163" s="271">
        <v>25.14</v>
      </c>
      <c r="K163" s="271">
        <v>69.260000000000005</v>
      </c>
      <c r="L163" s="271">
        <v>102.12</v>
      </c>
      <c r="M163" s="271">
        <v>99.5</v>
      </c>
      <c r="N163" s="271">
        <v>97.43</v>
      </c>
      <c r="O163" s="271">
        <v>25.63</v>
      </c>
      <c r="P163" s="272">
        <v>12.54</v>
      </c>
      <c r="Q163" s="272">
        <v>12.56</v>
      </c>
      <c r="R163" s="272">
        <v>12.22</v>
      </c>
      <c r="S163" s="272">
        <v>12.44</v>
      </c>
      <c r="T163" s="271">
        <v>618.9</v>
      </c>
      <c r="U163" s="273">
        <f>(S163-12.47)/12.47*100</f>
        <v>-0.24057738572575088</v>
      </c>
      <c r="V163" s="489">
        <v>12</v>
      </c>
    </row>
    <row r="164" spans="1:22" ht="13.5" customHeight="1">
      <c r="A164" s="509"/>
      <c r="B164" s="511"/>
      <c r="C164" s="509" t="s">
        <v>689</v>
      </c>
      <c r="D164" s="489" t="s">
        <v>872</v>
      </c>
      <c r="E164" s="271">
        <v>101.4</v>
      </c>
      <c r="F164" s="271">
        <v>148</v>
      </c>
      <c r="G164" s="271">
        <v>9.7200000000000006</v>
      </c>
      <c r="H164" s="271">
        <v>36.299999999999997</v>
      </c>
      <c r="I164" s="271">
        <v>273.45679012345676</v>
      </c>
      <c r="J164" s="271">
        <v>24.08</v>
      </c>
      <c r="K164" s="271">
        <v>66.34</v>
      </c>
      <c r="L164" s="271">
        <v>150</v>
      </c>
      <c r="M164" s="271">
        <v>139.1</v>
      </c>
      <c r="N164" s="271">
        <v>92.74</v>
      </c>
      <c r="O164" s="271">
        <v>22.4</v>
      </c>
      <c r="P164" s="272">
        <v>15.08</v>
      </c>
      <c r="Q164" s="272">
        <v>13.18</v>
      </c>
      <c r="R164" s="272">
        <v>13.64</v>
      </c>
      <c r="S164" s="272">
        <v>13.97</v>
      </c>
      <c r="T164" s="271">
        <v>698.33</v>
      </c>
      <c r="U164" s="273">
        <v>2.62</v>
      </c>
      <c r="V164" s="489">
        <v>7</v>
      </c>
    </row>
    <row r="165" spans="1:22" ht="13.5" customHeight="1">
      <c r="A165" s="509"/>
      <c r="B165" s="511"/>
      <c r="C165" s="509" t="s">
        <v>689</v>
      </c>
      <c r="D165" s="489" t="s">
        <v>739</v>
      </c>
      <c r="E165" s="271">
        <v>87.2</v>
      </c>
      <c r="F165" s="271">
        <v>145</v>
      </c>
      <c r="G165" s="271">
        <v>8.1999999999999993</v>
      </c>
      <c r="H165" s="271">
        <v>34.200000000000003</v>
      </c>
      <c r="I165" s="271">
        <v>317.07</v>
      </c>
      <c r="J165" s="271">
        <v>22.78</v>
      </c>
      <c r="K165" s="271">
        <v>66.61</v>
      </c>
      <c r="L165" s="271">
        <v>154.86000000000001</v>
      </c>
      <c r="M165" s="271">
        <v>126.52</v>
      </c>
      <c r="N165" s="271">
        <v>81.7</v>
      </c>
      <c r="O165" s="271">
        <v>25.2</v>
      </c>
      <c r="P165" s="272">
        <v>15.19</v>
      </c>
      <c r="Q165" s="272">
        <v>15.21</v>
      </c>
      <c r="R165" s="272">
        <v>15.93</v>
      </c>
      <c r="S165" s="272">
        <v>15.44</v>
      </c>
      <c r="T165" s="271">
        <v>681.86</v>
      </c>
      <c r="U165" s="273">
        <f>(S165-15.04)/15.04*100</f>
        <v>2.659574468085109</v>
      </c>
      <c r="V165" s="489">
        <v>10</v>
      </c>
    </row>
    <row r="166" spans="1:22" ht="13.5" customHeight="1">
      <c r="A166" s="509"/>
      <c r="B166" s="511"/>
      <c r="C166" s="509" t="s">
        <v>689</v>
      </c>
      <c r="D166" s="489" t="s">
        <v>752</v>
      </c>
      <c r="E166" s="271">
        <v>82.6</v>
      </c>
      <c r="F166" s="271">
        <v>154</v>
      </c>
      <c r="G166" s="271">
        <v>8.6999999999999993</v>
      </c>
      <c r="H166" s="271">
        <v>34.4</v>
      </c>
      <c r="I166" s="271">
        <v>295.39999999999998</v>
      </c>
      <c r="J166" s="271">
        <v>24.2</v>
      </c>
      <c r="K166" s="271">
        <v>70.3</v>
      </c>
      <c r="L166" s="271">
        <v>141.19999999999999</v>
      </c>
      <c r="M166" s="271">
        <v>123.2</v>
      </c>
      <c r="N166" s="271">
        <v>87.2</v>
      </c>
      <c r="O166" s="271">
        <v>22.9</v>
      </c>
      <c r="P166" s="272">
        <v>13.03</v>
      </c>
      <c r="Q166" s="272">
        <v>12.9</v>
      </c>
      <c r="R166" s="272">
        <v>11.29</v>
      </c>
      <c r="S166" s="272">
        <v>12.41</v>
      </c>
      <c r="T166" s="271">
        <v>620.5</v>
      </c>
      <c r="U166" s="273">
        <v>0.7</v>
      </c>
      <c r="V166" s="489">
        <v>8</v>
      </c>
    </row>
    <row r="167" spans="1:22" ht="13.5" customHeight="1">
      <c r="A167" s="509"/>
      <c r="B167" s="511"/>
      <c r="C167" s="509" t="s">
        <v>689</v>
      </c>
      <c r="D167" s="489" t="s">
        <v>774</v>
      </c>
      <c r="E167" s="271">
        <v>101</v>
      </c>
      <c r="F167" s="271">
        <v>153</v>
      </c>
      <c r="G167" s="271">
        <v>7.2</v>
      </c>
      <c r="H167" s="271">
        <v>27.8</v>
      </c>
      <c r="I167" s="271">
        <v>286.10000000000002</v>
      </c>
      <c r="J167" s="271">
        <v>22.1</v>
      </c>
      <c r="K167" s="271">
        <v>79.5</v>
      </c>
      <c r="L167" s="271">
        <v>148</v>
      </c>
      <c r="M167" s="271">
        <v>123.2</v>
      </c>
      <c r="N167" s="271">
        <v>83.2</v>
      </c>
      <c r="O167" s="271">
        <v>24.8</v>
      </c>
      <c r="P167" s="272">
        <v>13.64</v>
      </c>
      <c r="Q167" s="272">
        <v>14.58</v>
      </c>
      <c r="R167" s="272">
        <v>14.83</v>
      </c>
      <c r="S167" s="272">
        <v>14.35</v>
      </c>
      <c r="T167" s="271">
        <v>642.16</v>
      </c>
      <c r="U167" s="273">
        <v>3.56</v>
      </c>
      <c r="V167" s="489">
        <v>13</v>
      </c>
    </row>
    <row r="168" spans="1:22" ht="13.5" customHeight="1">
      <c r="A168" s="509"/>
      <c r="B168" s="511"/>
      <c r="C168" s="509" t="s">
        <v>689</v>
      </c>
      <c r="D168" s="489" t="s">
        <v>873</v>
      </c>
      <c r="E168" s="271">
        <v>92.1</v>
      </c>
      <c r="F168" s="271">
        <v>141</v>
      </c>
      <c r="G168" s="271">
        <v>6.3</v>
      </c>
      <c r="H168" s="271">
        <v>32.200000000000003</v>
      </c>
      <c r="I168" s="271">
        <v>411.1</v>
      </c>
      <c r="J168" s="271">
        <v>22.9</v>
      </c>
      <c r="K168" s="271">
        <v>71.2</v>
      </c>
      <c r="L168" s="271">
        <v>119.5</v>
      </c>
      <c r="M168" s="271">
        <v>109.7</v>
      </c>
      <c r="N168" s="271">
        <v>91.8</v>
      </c>
      <c r="O168" s="271">
        <v>25.4</v>
      </c>
      <c r="P168" s="272">
        <v>11.78</v>
      </c>
      <c r="Q168" s="272">
        <v>11.79</v>
      </c>
      <c r="R168" s="272">
        <v>11.73</v>
      </c>
      <c r="S168" s="272">
        <v>11.77</v>
      </c>
      <c r="T168" s="271">
        <v>622.95000000000005</v>
      </c>
      <c r="U168" s="273">
        <v>2.93</v>
      </c>
      <c r="V168" s="489">
        <v>10</v>
      </c>
    </row>
    <row r="169" spans="1:22" ht="13.5" customHeight="1">
      <c r="A169" s="509"/>
      <c r="B169" s="511"/>
      <c r="C169" s="509" t="s">
        <v>689</v>
      </c>
      <c r="D169" s="489" t="s">
        <v>741</v>
      </c>
      <c r="E169" s="271">
        <v>84</v>
      </c>
      <c r="F169" s="271">
        <v>153</v>
      </c>
      <c r="G169" s="271">
        <v>8.26</v>
      </c>
      <c r="H169" s="271">
        <v>30.74</v>
      </c>
      <c r="I169" s="271">
        <v>372.15</v>
      </c>
      <c r="J169" s="271">
        <v>20.420000000000002</v>
      </c>
      <c r="K169" s="271">
        <v>66.430000000000007</v>
      </c>
      <c r="L169" s="271">
        <v>133.47</v>
      </c>
      <c r="M169" s="271">
        <v>126.38</v>
      </c>
      <c r="N169" s="271">
        <v>94.69</v>
      </c>
      <c r="O169" s="271">
        <v>25.6</v>
      </c>
      <c r="P169" s="272">
        <v>13.05</v>
      </c>
      <c r="Q169" s="272">
        <v>14.56</v>
      </c>
      <c r="R169" s="272">
        <v>14.57</v>
      </c>
      <c r="S169" s="272">
        <v>14.06</v>
      </c>
      <c r="T169" s="271">
        <v>703.24</v>
      </c>
      <c r="U169" s="273">
        <v>6.71</v>
      </c>
      <c r="V169" s="489">
        <v>4</v>
      </c>
    </row>
    <row r="170" spans="1:22" ht="13.5" customHeight="1">
      <c r="A170" s="509"/>
      <c r="B170" s="511"/>
      <c r="C170" s="509" t="s">
        <v>689</v>
      </c>
      <c r="D170" s="489" t="s">
        <v>874</v>
      </c>
      <c r="E170" s="271">
        <v>92.9</v>
      </c>
      <c r="F170" s="271">
        <v>143</v>
      </c>
      <c r="G170" s="271">
        <v>4.2</v>
      </c>
      <c r="H170" s="271">
        <v>27.3</v>
      </c>
      <c r="I170" s="271">
        <v>547.4</v>
      </c>
      <c r="J170" s="271">
        <v>22.4</v>
      </c>
      <c r="K170" s="271">
        <v>82.3</v>
      </c>
      <c r="L170" s="271">
        <v>99.6</v>
      </c>
      <c r="M170" s="271">
        <v>88.7</v>
      </c>
      <c r="N170" s="271">
        <v>89.1</v>
      </c>
      <c r="O170" s="271">
        <v>27.5</v>
      </c>
      <c r="P170" s="272">
        <v>12.6</v>
      </c>
      <c r="Q170" s="272">
        <v>11.4</v>
      </c>
      <c r="R170" s="272">
        <v>13.2</v>
      </c>
      <c r="S170" s="272">
        <v>12.4</v>
      </c>
      <c r="T170" s="271">
        <v>618.4</v>
      </c>
      <c r="U170" s="273">
        <v>-2.4</v>
      </c>
      <c r="V170" s="489">
        <v>15</v>
      </c>
    </row>
    <row r="171" spans="1:22" ht="13.5" customHeight="1">
      <c r="A171" s="509"/>
      <c r="B171" s="511"/>
      <c r="C171" s="509" t="s">
        <v>689</v>
      </c>
      <c r="D171" s="489" t="s">
        <v>754</v>
      </c>
      <c r="E171" s="271">
        <v>96</v>
      </c>
      <c r="F171" s="271">
        <v>144</v>
      </c>
      <c r="G171" s="271">
        <v>7.7</v>
      </c>
      <c r="H171" s="271">
        <v>29.9</v>
      </c>
      <c r="I171" s="271">
        <v>288.2</v>
      </c>
      <c r="J171" s="271">
        <v>19.600000000000001</v>
      </c>
      <c r="K171" s="271">
        <v>65.599999999999994</v>
      </c>
      <c r="L171" s="271">
        <v>124.7</v>
      </c>
      <c r="M171" s="271">
        <v>113.8</v>
      </c>
      <c r="N171" s="271">
        <v>91.3</v>
      </c>
      <c r="O171" s="271">
        <v>26</v>
      </c>
      <c r="P171" s="272">
        <v>11.75</v>
      </c>
      <c r="Q171" s="272">
        <v>11.61</v>
      </c>
      <c r="R171" s="272">
        <v>11.45</v>
      </c>
      <c r="S171" s="272">
        <v>11.6</v>
      </c>
      <c r="T171" s="271">
        <v>580.20000000000005</v>
      </c>
      <c r="U171" s="273">
        <v>0.72</v>
      </c>
      <c r="V171" s="489">
        <v>13</v>
      </c>
    </row>
    <row r="172" spans="1:22" ht="13.5" customHeight="1">
      <c r="A172" s="509"/>
      <c r="B172" s="511"/>
      <c r="C172" s="509" t="s">
        <v>689</v>
      </c>
      <c r="D172" s="489" t="s">
        <v>827</v>
      </c>
      <c r="E172" s="271">
        <v>107.6</v>
      </c>
      <c r="F172" s="271">
        <v>150</v>
      </c>
      <c r="G172" s="271">
        <v>11.1</v>
      </c>
      <c r="H172" s="271">
        <v>58.46</v>
      </c>
      <c r="I172" s="271">
        <v>426.7</v>
      </c>
      <c r="J172" s="271">
        <v>27.79</v>
      </c>
      <c r="K172" s="271">
        <v>47.5</v>
      </c>
      <c r="L172" s="271">
        <v>117</v>
      </c>
      <c r="M172" s="271">
        <v>110.9</v>
      </c>
      <c r="N172" s="271">
        <v>94.8</v>
      </c>
      <c r="O172" s="271">
        <v>24.9</v>
      </c>
      <c r="P172" s="272">
        <v>16.440000000000001</v>
      </c>
      <c r="Q172" s="272">
        <v>16.190000000000001</v>
      </c>
      <c r="R172" s="272">
        <v>15.86</v>
      </c>
      <c r="S172" s="272">
        <v>16.16</v>
      </c>
      <c r="T172" s="271">
        <v>754.7</v>
      </c>
      <c r="U172" s="273">
        <v>6.77</v>
      </c>
      <c r="V172" s="489">
        <v>3</v>
      </c>
    </row>
    <row r="173" spans="1:22" ht="13.5" customHeight="1">
      <c r="A173" s="509"/>
      <c r="B173" s="511"/>
      <c r="C173" s="509" t="s">
        <v>689</v>
      </c>
      <c r="D173" s="489" t="s">
        <v>753</v>
      </c>
      <c r="E173" s="271">
        <v>88</v>
      </c>
      <c r="F173" s="271">
        <v>137</v>
      </c>
      <c r="G173" s="271">
        <v>10.6</v>
      </c>
      <c r="H173" s="271">
        <v>35.9</v>
      </c>
      <c r="I173" s="271">
        <v>238.6</v>
      </c>
      <c r="J173" s="271">
        <v>21.2</v>
      </c>
      <c r="K173" s="271">
        <v>59</v>
      </c>
      <c r="L173" s="271">
        <v>123.4</v>
      </c>
      <c r="M173" s="271">
        <v>116.5</v>
      </c>
      <c r="N173" s="271">
        <v>94.4</v>
      </c>
      <c r="O173" s="271">
        <v>26.4</v>
      </c>
      <c r="P173" s="272">
        <v>13.77</v>
      </c>
      <c r="Q173" s="272">
        <v>14.08</v>
      </c>
      <c r="R173" s="272">
        <v>14.88</v>
      </c>
      <c r="S173" s="272">
        <v>14.24</v>
      </c>
      <c r="T173" s="271">
        <v>677.79</v>
      </c>
      <c r="U173" s="273">
        <v>9.1</v>
      </c>
      <c r="V173" s="489">
        <v>3</v>
      </c>
    </row>
    <row r="174" spans="1:22" ht="13.5" customHeight="1">
      <c r="A174" s="509"/>
      <c r="B174" s="511"/>
      <c r="C174" s="509" t="s">
        <v>689</v>
      </c>
      <c r="D174" s="490" t="s">
        <v>745</v>
      </c>
      <c r="E174" s="304">
        <f>AVERAGE(E162:E173)</f>
        <v>93.783333333333317</v>
      </c>
      <c r="F174" s="304">
        <f t="shared" ref="F174:T174" si="21">AVERAGE(F162:F173)</f>
        <v>146.41666666666666</v>
      </c>
      <c r="G174" s="304">
        <f t="shared" si="21"/>
        <v>8.01</v>
      </c>
      <c r="H174" s="304">
        <f t="shared" si="21"/>
        <v>34.975000000000001</v>
      </c>
      <c r="I174" s="304">
        <f t="shared" si="21"/>
        <v>356.85639917695471</v>
      </c>
      <c r="J174" s="304">
        <f t="shared" si="21"/>
        <v>23.034166666666668</v>
      </c>
      <c r="K174" s="304">
        <f t="shared" si="21"/>
        <v>67.478333333333339</v>
      </c>
      <c r="L174" s="304">
        <f t="shared" si="21"/>
        <v>128.62916666666669</v>
      </c>
      <c r="M174" s="304">
        <f t="shared" si="21"/>
        <v>116.38333333333334</v>
      </c>
      <c r="N174" s="304">
        <f t="shared" si="21"/>
        <v>90.84666666666665</v>
      </c>
      <c r="O174" s="304">
        <f t="shared" si="21"/>
        <v>25.194166666666664</v>
      </c>
      <c r="P174" s="305">
        <f t="shared" si="21"/>
        <v>13.626666666666667</v>
      </c>
      <c r="Q174" s="305">
        <f t="shared" si="21"/>
        <v>13.530000000000003</v>
      </c>
      <c r="R174" s="305">
        <f t="shared" si="21"/>
        <v>13.683333333333332</v>
      </c>
      <c r="S174" s="305">
        <f t="shared" si="21"/>
        <v>13.613333333333335</v>
      </c>
      <c r="T174" s="304">
        <f t="shared" si="21"/>
        <v>654.92499999999995</v>
      </c>
      <c r="U174" s="303">
        <v>3.0242252634890527</v>
      </c>
      <c r="V174" s="490">
        <v>10</v>
      </c>
    </row>
    <row r="175" spans="1:22" ht="13.5" customHeight="1">
      <c r="A175" s="509" t="s">
        <v>867</v>
      </c>
      <c r="B175" s="511"/>
      <c r="C175" s="509" t="s">
        <v>690</v>
      </c>
      <c r="D175" s="265" t="s">
        <v>751</v>
      </c>
      <c r="E175" s="266">
        <v>94.2</v>
      </c>
      <c r="F175" s="266">
        <v>150</v>
      </c>
      <c r="G175" s="266">
        <v>7.12</v>
      </c>
      <c r="H175" s="266">
        <v>31.09</v>
      </c>
      <c r="I175" s="266">
        <v>436.66</v>
      </c>
      <c r="J175" s="266">
        <v>26.12</v>
      </c>
      <c r="K175" s="266">
        <v>84.01</v>
      </c>
      <c r="L175" s="266">
        <v>116.8</v>
      </c>
      <c r="M175" s="266">
        <v>106.8</v>
      </c>
      <c r="N175" s="266">
        <v>91.44</v>
      </c>
      <c r="O175" s="266">
        <v>26.41</v>
      </c>
      <c r="P175" s="266">
        <v>186.4</v>
      </c>
      <c r="Q175" s="266">
        <v>197.2</v>
      </c>
      <c r="R175" s="266"/>
      <c r="S175" s="266">
        <v>191.8</v>
      </c>
      <c r="T175" s="266">
        <v>710.37</v>
      </c>
      <c r="U175" s="267">
        <v>7.15</v>
      </c>
      <c r="V175" s="265">
        <v>2</v>
      </c>
    </row>
    <row r="176" spans="1:22" ht="13.5" customHeight="1">
      <c r="A176" s="509"/>
      <c r="B176" s="511"/>
      <c r="C176" s="509"/>
      <c r="D176" s="265" t="s">
        <v>739</v>
      </c>
      <c r="E176" s="266">
        <v>90</v>
      </c>
      <c r="F176" s="266">
        <v>145</v>
      </c>
      <c r="G176" s="266">
        <v>7.61</v>
      </c>
      <c r="H176" s="266">
        <v>28.7</v>
      </c>
      <c r="I176" s="266">
        <v>277.14</v>
      </c>
      <c r="J176" s="266">
        <v>22.09</v>
      </c>
      <c r="K176" s="266">
        <v>76.97</v>
      </c>
      <c r="L176" s="266">
        <v>165.8</v>
      </c>
      <c r="M176" s="266">
        <v>129.5</v>
      </c>
      <c r="N176" s="266">
        <v>78.11</v>
      </c>
      <c r="O176" s="266">
        <v>25.9</v>
      </c>
      <c r="P176" s="266">
        <v>218.82</v>
      </c>
      <c r="Q176" s="266">
        <v>211.38</v>
      </c>
      <c r="R176" s="266"/>
      <c r="S176" s="266">
        <v>215.1</v>
      </c>
      <c r="T176" s="266">
        <v>719.1</v>
      </c>
      <c r="U176" s="267">
        <v>4.17</v>
      </c>
      <c r="V176" s="265">
        <v>2</v>
      </c>
    </row>
    <row r="177" spans="1:22" ht="13.5" customHeight="1">
      <c r="A177" s="509"/>
      <c r="B177" s="511"/>
      <c r="C177" s="509"/>
      <c r="D177" s="265" t="s">
        <v>755</v>
      </c>
      <c r="E177" s="266">
        <v>94.8</v>
      </c>
      <c r="F177" s="266">
        <v>142</v>
      </c>
      <c r="G177" s="266">
        <v>7.6</v>
      </c>
      <c r="H177" s="266">
        <v>30.6</v>
      </c>
      <c r="I177" s="266">
        <v>302</v>
      </c>
      <c r="J177" s="266">
        <v>22</v>
      </c>
      <c r="K177" s="266">
        <v>72</v>
      </c>
      <c r="L177" s="266">
        <v>132.4</v>
      </c>
      <c r="M177" s="266">
        <v>120.5</v>
      </c>
      <c r="N177" s="266">
        <v>91</v>
      </c>
      <c r="O177" s="266">
        <v>25.8</v>
      </c>
      <c r="P177" s="266">
        <v>337.62</v>
      </c>
      <c r="Q177" s="266">
        <v>345.35</v>
      </c>
      <c r="R177" s="266"/>
      <c r="S177" s="266">
        <v>341.49</v>
      </c>
      <c r="T177" s="266">
        <v>683</v>
      </c>
      <c r="U177" s="267">
        <v>5.0599999999999996</v>
      </c>
      <c r="V177" s="265">
        <v>1</v>
      </c>
    </row>
    <row r="178" spans="1:22" ht="13.5" customHeight="1">
      <c r="A178" s="509"/>
      <c r="B178" s="511"/>
      <c r="C178" s="509"/>
      <c r="D178" s="265" t="s">
        <v>774</v>
      </c>
      <c r="E178" s="266">
        <v>102</v>
      </c>
      <c r="F178" s="266">
        <v>153</v>
      </c>
      <c r="G178" s="266">
        <v>7.2</v>
      </c>
      <c r="H178" s="266">
        <v>27.3</v>
      </c>
      <c r="I178" s="266">
        <v>279.2</v>
      </c>
      <c r="J178" s="266">
        <v>22.3</v>
      </c>
      <c r="K178" s="266">
        <v>81.8</v>
      </c>
      <c r="L178" s="266">
        <v>142.1</v>
      </c>
      <c r="M178" s="266">
        <v>116.2</v>
      </c>
      <c r="N178" s="266">
        <v>81.8</v>
      </c>
      <c r="O178" s="266">
        <v>26.2</v>
      </c>
      <c r="P178" s="266">
        <v>301.37</v>
      </c>
      <c r="Q178" s="266">
        <v>309.16000000000003</v>
      </c>
      <c r="R178" s="266"/>
      <c r="S178" s="266">
        <v>305.27</v>
      </c>
      <c r="T178" s="266">
        <v>674.32</v>
      </c>
      <c r="U178" s="267">
        <v>4.25</v>
      </c>
      <c r="V178" s="265">
        <v>3</v>
      </c>
    </row>
    <row r="179" spans="1:22" ht="13.5" customHeight="1">
      <c r="A179" s="509"/>
      <c r="B179" s="511"/>
      <c r="C179" s="509"/>
      <c r="D179" s="265" t="s">
        <v>875</v>
      </c>
      <c r="E179" s="266">
        <v>88.5</v>
      </c>
      <c r="F179" s="266">
        <v>132</v>
      </c>
      <c r="G179" s="266">
        <v>4</v>
      </c>
      <c r="H179" s="266">
        <v>29.2</v>
      </c>
      <c r="I179" s="266">
        <v>630</v>
      </c>
      <c r="J179" s="266">
        <v>18.399999999999999</v>
      </c>
      <c r="K179" s="266">
        <v>63</v>
      </c>
      <c r="L179" s="266">
        <v>170.6</v>
      </c>
      <c r="M179" s="266">
        <v>163.5</v>
      </c>
      <c r="N179" s="266">
        <v>95.8</v>
      </c>
      <c r="O179" s="266">
        <v>27.3</v>
      </c>
      <c r="P179" s="266">
        <v>172.55</v>
      </c>
      <c r="Q179" s="266">
        <v>169.97</v>
      </c>
      <c r="R179" s="266" t="s">
        <v>868</v>
      </c>
      <c r="S179" s="266">
        <v>171.26</v>
      </c>
      <c r="T179" s="266">
        <v>685.04</v>
      </c>
      <c r="U179" s="267">
        <v>6.01</v>
      </c>
      <c r="V179" s="265">
        <v>2</v>
      </c>
    </row>
    <row r="180" spans="1:22" ht="13.5" customHeight="1">
      <c r="A180" s="509"/>
      <c r="B180" s="511"/>
      <c r="C180" s="509"/>
      <c r="D180" s="265" t="s">
        <v>741</v>
      </c>
      <c r="E180" s="266">
        <v>83</v>
      </c>
      <c r="F180" s="266">
        <v>155</v>
      </c>
      <c r="G180" s="266">
        <v>9.5</v>
      </c>
      <c r="H180" s="266">
        <v>38.6</v>
      </c>
      <c r="I180" s="266">
        <v>406.3</v>
      </c>
      <c r="J180" s="266">
        <v>23.7</v>
      </c>
      <c r="K180" s="266">
        <v>61.4</v>
      </c>
      <c r="L180" s="266">
        <v>107.8</v>
      </c>
      <c r="M180" s="266">
        <v>103.8</v>
      </c>
      <c r="N180" s="266">
        <v>96.3</v>
      </c>
      <c r="O180" s="266">
        <v>27.8</v>
      </c>
      <c r="P180" s="266">
        <v>201.22</v>
      </c>
      <c r="Q180" s="266">
        <v>210.62</v>
      </c>
      <c r="R180" s="266"/>
      <c r="S180" s="266">
        <v>205.92</v>
      </c>
      <c r="T180" s="266">
        <v>686.4</v>
      </c>
      <c r="U180" s="267">
        <v>7.49</v>
      </c>
      <c r="V180" s="265">
        <v>2</v>
      </c>
    </row>
    <row r="181" spans="1:22" ht="13.5" customHeight="1">
      <c r="A181" s="509"/>
      <c r="B181" s="511"/>
      <c r="C181" s="509"/>
      <c r="D181" s="265" t="s">
        <v>876</v>
      </c>
      <c r="E181" s="266">
        <v>94</v>
      </c>
      <c r="F181" s="266">
        <v>156</v>
      </c>
      <c r="G181" s="266">
        <v>7.83</v>
      </c>
      <c r="H181" s="266">
        <v>26.8</v>
      </c>
      <c r="I181" s="266">
        <v>76</v>
      </c>
      <c r="J181" s="266">
        <v>25.8</v>
      </c>
      <c r="K181" s="266">
        <v>94</v>
      </c>
      <c r="L181" s="266">
        <v>137.5</v>
      </c>
      <c r="M181" s="266">
        <v>135</v>
      </c>
      <c r="N181" s="266">
        <v>98.1</v>
      </c>
      <c r="O181" s="266">
        <v>25.8</v>
      </c>
      <c r="P181" s="266">
        <v>216.7</v>
      </c>
      <c r="Q181" s="266">
        <v>220.3</v>
      </c>
      <c r="R181" s="266"/>
      <c r="S181" s="266">
        <v>218.5</v>
      </c>
      <c r="T181" s="266">
        <v>728.3</v>
      </c>
      <c r="U181" s="267">
        <v>3.8</v>
      </c>
      <c r="V181" s="265">
        <v>1</v>
      </c>
    </row>
    <row r="182" spans="1:22" ht="13.5" customHeight="1">
      <c r="A182" s="509"/>
      <c r="B182" s="511"/>
      <c r="C182" s="509"/>
      <c r="D182" s="265" t="s">
        <v>772</v>
      </c>
      <c r="E182" s="266">
        <v>96</v>
      </c>
      <c r="F182" s="266">
        <v>134</v>
      </c>
      <c r="G182" s="266">
        <v>8.1999999999999993</v>
      </c>
      <c r="H182" s="266">
        <v>35.4</v>
      </c>
      <c r="I182" s="266">
        <v>331.4</v>
      </c>
      <c r="J182" s="266">
        <v>22.4</v>
      </c>
      <c r="K182" s="266">
        <v>63.3</v>
      </c>
      <c r="L182" s="266">
        <v>115.6</v>
      </c>
      <c r="M182" s="266">
        <v>107.6</v>
      </c>
      <c r="N182" s="266">
        <v>93.1</v>
      </c>
      <c r="O182" s="266">
        <v>26.8</v>
      </c>
      <c r="P182" s="266">
        <v>301.5</v>
      </c>
      <c r="Q182" s="266">
        <v>298.8</v>
      </c>
      <c r="R182" s="266"/>
      <c r="S182" s="266">
        <v>300.2</v>
      </c>
      <c r="T182" s="266">
        <v>600.29999999999995</v>
      </c>
      <c r="U182" s="267">
        <v>5.5</v>
      </c>
      <c r="V182" s="265">
        <v>3</v>
      </c>
    </row>
    <row r="183" spans="1:22" ht="13.5" customHeight="1">
      <c r="A183" s="509"/>
      <c r="B183" s="511"/>
      <c r="C183" s="509"/>
      <c r="D183" s="265" t="s">
        <v>764</v>
      </c>
      <c r="E183" s="266">
        <v>96.8</v>
      </c>
      <c r="F183" s="266">
        <v>130</v>
      </c>
      <c r="G183" s="266">
        <v>8</v>
      </c>
      <c r="H183" s="266">
        <v>33</v>
      </c>
      <c r="I183" s="266">
        <v>312.5</v>
      </c>
      <c r="J183" s="266">
        <v>24.8</v>
      </c>
      <c r="K183" s="266">
        <v>80.099999999999994</v>
      </c>
      <c r="L183" s="266">
        <v>155.30000000000001</v>
      </c>
      <c r="M183" s="266">
        <v>143.9</v>
      </c>
      <c r="N183" s="266">
        <v>92.7</v>
      </c>
      <c r="O183" s="266">
        <v>26.8</v>
      </c>
      <c r="P183" s="266">
        <v>312.60000000000002</v>
      </c>
      <c r="Q183" s="266">
        <v>337.4</v>
      </c>
      <c r="R183" s="266"/>
      <c r="S183" s="266">
        <v>325</v>
      </c>
      <c r="T183" s="266">
        <v>773.9</v>
      </c>
      <c r="U183" s="267">
        <v>11.8</v>
      </c>
      <c r="V183" s="265">
        <v>2</v>
      </c>
    </row>
    <row r="184" spans="1:22" ht="13.5" customHeight="1">
      <c r="A184" s="509"/>
      <c r="B184" s="511"/>
      <c r="C184" s="509"/>
      <c r="D184" s="265" t="s">
        <v>753</v>
      </c>
      <c r="E184" s="266">
        <v>95</v>
      </c>
      <c r="F184" s="266">
        <v>142</v>
      </c>
      <c r="G184" s="266">
        <v>7.76</v>
      </c>
      <c r="H184" s="266">
        <v>34.94</v>
      </c>
      <c r="I184" s="266">
        <v>350.26</v>
      </c>
      <c r="J184" s="266">
        <v>23.75</v>
      </c>
      <c r="K184" s="266">
        <v>67.97</v>
      </c>
      <c r="L184" s="266">
        <v>114</v>
      </c>
      <c r="M184" s="266">
        <v>111.5</v>
      </c>
      <c r="N184" s="266">
        <v>97.8</v>
      </c>
      <c r="O184" s="266">
        <v>26.1</v>
      </c>
      <c r="P184" s="266">
        <v>264.5</v>
      </c>
      <c r="Q184" s="266">
        <v>257.5</v>
      </c>
      <c r="R184" s="266"/>
      <c r="S184" s="266">
        <v>261</v>
      </c>
      <c r="T184" s="266">
        <v>656.6</v>
      </c>
      <c r="U184" s="267">
        <v>1.83</v>
      </c>
      <c r="V184" s="265">
        <v>4</v>
      </c>
    </row>
    <row r="185" spans="1:22" s="462" customFormat="1" ht="13.5" customHeight="1">
      <c r="A185" s="509"/>
      <c r="B185" s="511"/>
      <c r="C185" s="509"/>
      <c r="D185" s="268" t="s">
        <v>877</v>
      </c>
      <c r="E185" s="269">
        <f>AVERAGE(E175:E184)</f>
        <v>93.429999999999993</v>
      </c>
      <c r="F185" s="269">
        <f t="shared" ref="F185:T185" si="22">AVERAGE(F175:F184)</f>
        <v>143.9</v>
      </c>
      <c r="G185" s="269">
        <f t="shared" si="22"/>
        <v>7.4820000000000011</v>
      </c>
      <c r="H185" s="269">
        <f t="shared" si="22"/>
        <v>31.562999999999999</v>
      </c>
      <c r="I185" s="269">
        <f t="shared" si="22"/>
        <v>340.14600000000002</v>
      </c>
      <c r="J185" s="269">
        <f t="shared" si="22"/>
        <v>23.136000000000003</v>
      </c>
      <c r="K185" s="269">
        <f t="shared" si="22"/>
        <v>74.455000000000013</v>
      </c>
      <c r="L185" s="269">
        <f t="shared" si="22"/>
        <v>135.79</v>
      </c>
      <c r="M185" s="269">
        <f t="shared" si="22"/>
        <v>123.83</v>
      </c>
      <c r="N185" s="269">
        <f t="shared" si="22"/>
        <v>91.615000000000009</v>
      </c>
      <c r="O185" s="269">
        <f t="shared" si="22"/>
        <v>26.491000000000007</v>
      </c>
      <c r="P185" s="269">
        <f t="shared" si="22"/>
        <v>251.32800000000003</v>
      </c>
      <c r="Q185" s="269">
        <f t="shared" si="22"/>
        <v>255.76800000000003</v>
      </c>
      <c r="R185" s="269"/>
      <c r="S185" s="269">
        <f t="shared" si="22"/>
        <v>253.554</v>
      </c>
      <c r="T185" s="269">
        <f t="shared" si="22"/>
        <v>691.73300000000006</v>
      </c>
      <c r="U185" s="270">
        <v>5.7259235483821804</v>
      </c>
      <c r="V185" s="268">
        <v>3</v>
      </c>
    </row>
    <row r="186" spans="1:22" ht="13.5" customHeight="1">
      <c r="A186" s="509" t="s">
        <v>878</v>
      </c>
      <c r="B186" s="511" t="s">
        <v>606</v>
      </c>
      <c r="C186" s="509" t="s">
        <v>879</v>
      </c>
      <c r="D186" s="489" t="s">
        <v>783</v>
      </c>
      <c r="E186" s="300">
        <v>106.3</v>
      </c>
      <c r="F186" s="300">
        <v>149</v>
      </c>
      <c r="G186" s="300">
        <v>7.2</v>
      </c>
      <c r="H186" s="300">
        <v>35.9</v>
      </c>
      <c r="I186" s="300">
        <v>398.6</v>
      </c>
      <c r="J186" s="300">
        <v>21.3</v>
      </c>
      <c r="K186" s="300">
        <v>59.3</v>
      </c>
      <c r="L186" s="300">
        <v>130.19999999999999</v>
      </c>
      <c r="M186" s="300">
        <v>115.8</v>
      </c>
      <c r="N186" s="300">
        <v>88.9</v>
      </c>
      <c r="O186" s="300">
        <v>25.8</v>
      </c>
      <c r="P186" s="273">
        <v>15.6</v>
      </c>
      <c r="Q186" s="273">
        <v>15.05</v>
      </c>
      <c r="R186" s="273">
        <v>15.1</v>
      </c>
      <c r="S186" s="273">
        <v>15.25</v>
      </c>
      <c r="T186" s="300">
        <v>632.26</v>
      </c>
      <c r="U186" s="300">
        <v>-2.74</v>
      </c>
      <c r="V186" s="489">
        <v>11</v>
      </c>
    </row>
    <row r="187" spans="1:22" ht="13.5" customHeight="1">
      <c r="A187" s="509"/>
      <c r="B187" s="511"/>
      <c r="C187" s="509" t="s">
        <v>604</v>
      </c>
      <c r="D187" s="489" t="s">
        <v>750</v>
      </c>
      <c r="E187" s="300">
        <v>104.6</v>
      </c>
      <c r="F187" s="300">
        <v>156</v>
      </c>
      <c r="G187" s="300">
        <v>9.7899999999999991</v>
      </c>
      <c r="H187" s="300">
        <v>41.95</v>
      </c>
      <c r="I187" s="300">
        <v>328.5</v>
      </c>
      <c r="J187" s="300">
        <v>22.62</v>
      </c>
      <c r="K187" s="300">
        <v>53.92</v>
      </c>
      <c r="L187" s="300">
        <v>161.4</v>
      </c>
      <c r="M187" s="300">
        <v>125.7</v>
      </c>
      <c r="N187" s="300">
        <v>77.88</v>
      </c>
      <c r="O187" s="300">
        <v>25.73</v>
      </c>
      <c r="P187" s="273">
        <v>12.96</v>
      </c>
      <c r="Q187" s="273">
        <v>13.01</v>
      </c>
      <c r="R187" s="273">
        <v>12.34</v>
      </c>
      <c r="S187" s="273">
        <v>12.77</v>
      </c>
      <c r="T187" s="300">
        <v>638.5</v>
      </c>
      <c r="U187" s="300">
        <v>4.59</v>
      </c>
      <c r="V187" s="489">
        <v>8</v>
      </c>
    </row>
    <row r="188" spans="1:22" ht="13.5" customHeight="1">
      <c r="A188" s="509"/>
      <c r="B188" s="511"/>
      <c r="C188" s="509" t="s">
        <v>604</v>
      </c>
      <c r="D188" s="489" t="s">
        <v>739</v>
      </c>
      <c r="E188" s="300">
        <v>115</v>
      </c>
      <c r="F188" s="300">
        <v>146</v>
      </c>
      <c r="G188" s="300">
        <v>5.9</v>
      </c>
      <c r="H188" s="300">
        <v>26.1</v>
      </c>
      <c r="I188" s="300">
        <v>342.4</v>
      </c>
      <c r="J188" s="300">
        <v>21.8</v>
      </c>
      <c r="K188" s="300">
        <v>83.52</v>
      </c>
      <c r="L188" s="300">
        <v>177.41</v>
      </c>
      <c r="M188" s="300">
        <v>137.33000000000001</v>
      </c>
      <c r="N188" s="300">
        <v>77.41</v>
      </c>
      <c r="O188" s="300">
        <v>23.9</v>
      </c>
      <c r="P188" s="273">
        <v>16.788799999999998</v>
      </c>
      <c r="Q188" s="273">
        <v>16.07</v>
      </c>
      <c r="R188" s="273">
        <v>16.350000000000001</v>
      </c>
      <c r="S188" s="273">
        <v>16.07</v>
      </c>
      <c r="T188" s="300">
        <v>709.5</v>
      </c>
      <c r="U188" s="273">
        <f>(S188-15.25)/15.25*100</f>
        <v>5.3770491803278704</v>
      </c>
      <c r="V188" s="489">
        <v>2</v>
      </c>
    </row>
    <row r="189" spans="1:22" ht="13.5" customHeight="1">
      <c r="A189" s="509"/>
      <c r="B189" s="511"/>
      <c r="C189" s="509" t="s">
        <v>604</v>
      </c>
      <c r="D189" s="489" t="s">
        <v>752</v>
      </c>
      <c r="E189" s="300">
        <v>110.4</v>
      </c>
      <c r="F189" s="300">
        <v>155</v>
      </c>
      <c r="G189" s="300">
        <v>8.6</v>
      </c>
      <c r="H189" s="300">
        <v>31.5</v>
      </c>
      <c r="I189" s="300">
        <v>366.3</v>
      </c>
      <c r="J189" s="300">
        <v>21.9</v>
      </c>
      <c r="K189" s="300">
        <v>69.5</v>
      </c>
      <c r="L189" s="300">
        <v>131.4</v>
      </c>
      <c r="M189" s="300">
        <v>118.7</v>
      </c>
      <c r="N189" s="300">
        <v>90.3</v>
      </c>
      <c r="O189" s="300">
        <v>24.8</v>
      </c>
      <c r="P189" s="273">
        <v>14.09</v>
      </c>
      <c r="Q189" s="273">
        <v>13.82</v>
      </c>
      <c r="R189" s="273">
        <v>12.91</v>
      </c>
      <c r="S189" s="273">
        <v>13.61</v>
      </c>
      <c r="T189" s="300">
        <v>680.5</v>
      </c>
      <c r="U189" s="273">
        <f>(S189-12.76)/12.76*100</f>
        <v>6.6614420062695894</v>
      </c>
      <c r="V189" s="489">
        <v>4</v>
      </c>
    </row>
    <row r="190" spans="1:22" ht="13.5" customHeight="1">
      <c r="A190" s="509"/>
      <c r="B190" s="511"/>
      <c r="C190" s="509" t="s">
        <v>604</v>
      </c>
      <c r="D190" s="489" t="s">
        <v>774</v>
      </c>
      <c r="E190" s="300">
        <v>113</v>
      </c>
      <c r="F190" s="300">
        <v>155</v>
      </c>
      <c r="G190" s="300">
        <v>7.2</v>
      </c>
      <c r="H190" s="300">
        <v>21</v>
      </c>
      <c r="I190" s="300">
        <v>191.7</v>
      </c>
      <c r="J190" s="300">
        <v>13.3</v>
      </c>
      <c r="K190" s="300">
        <v>63.4</v>
      </c>
      <c r="L190" s="300">
        <v>194</v>
      </c>
      <c r="M190" s="300">
        <v>185</v>
      </c>
      <c r="N190" s="300">
        <v>95.3</v>
      </c>
      <c r="O190" s="300">
        <v>25.9</v>
      </c>
      <c r="P190" s="273">
        <v>15.02</v>
      </c>
      <c r="Q190" s="273">
        <v>13.96</v>
      </c>
      <c r="R190" s="273">
        <v>14.75</v>
      </c>
      <c r="S190" s="273">
        <v>14.58</v>
      </c>
      <c r="T190" s="300">
        <v>607.5</v>
      </c>
      <c r="U190" s="300">
        <v>-3.2</v>
      </c>
      <c r="V190" s="489">
        <v>9</v>
      </c>
    </row>
    <row r="191" spans="1:22" ht="13.5" customHeight="1">
      <c r="A191" s="509"/>
      <c r="B191" s="511"/>
      <c r="C191" s="509" t="s">
        <v>604</v>
      </c>
      <c r="D191" s="489" t="s">
        <v>766</v>
      </c>
      <c r="E191" s="300">
        <v>100.2</v>
      </c>
      <c r="F191" s="300">
        <v>145</v>
      </c>
      <c r="G191" s="300">
        <v>6.3</v>
      </c>
      <c r="H191" s="300">
        <v>32.9</v>
      </c>
      <c r="I191" s="300">
        <v>422.2</v>
      </c>
      <c r="J191" s="300">
        <v>20.9</v>
      </c>
      <c r="K191" s="300">
        <v>63.4</v>
      </c>
      <c r="L191" s="300">
        <v>133.4</v>
      </c>
      <c r="M191" s="300">
        <v>125.8</v>
      </c>
      <c r="N191" s="300">
        <v>94.3</v>
      </c>
      <c r="O191" s="300">
        <v>24.6</v>
      </c>
      <c r="P191" s="273">
        <v>12.51</v>
      </c>
      <c r="Q191" s="273">
        <v>12.9</v>
      </c>
      <c r="R191" s="273">
        <v>12.26</v>
      </c>
      <c r="S191" s="273">
        <v>12.56</v>
      </c>
      <c r="T191" s="300">
        <v>627.83000000000004</v>
      </c>
      <c r="U191" s="300">
        <v>3.89</v>
      </c>
      <c r="V191" s="489">
        <v>8</v>
      </c>
    </row>
    <row r="192" spans="1:22" ht="13.5" customHeight="1">
      <c r="A192" s="509"/>
      <c r="B192" s="511"/>
      <c r="C192" s="509" t="s">
        <v>604</v>
      </c>
      <c r="D192" s="489" t="s">
        <v>741</v>
      </c>
      <c r="E192" s="300">
        <v>99</v>
      </c>
      <c r="F192" s="300">
        <v>143</v>
      </c>
      <c r="G192" s="300">
        <v>8.59</v>
      </c>
      <c r="H192" s="300">
        <v>34.35</v>
      </c>
      <c r="I192" s="300">
        <v>399.88</v>
      </c>
      <c r="J192" s="300">
        <v>22.86</v>
      </c>
      <c r="K192" s="300">
        <v>66.55</v>
      </c>
      <c r="L192" s="300">
        <v>175.82</v>
      </c>
      <c r="M192" s="300">
        <v>159.66</v>
      </c>
      <c r="N192" s="300">
        <v>90.81</v>
      </c>
      <c r="O192" s="300">
        <v>27.4</v>
      </c>
      <c r="P192" s="273">
        <v>14.57</v>
      </c>
      <c r="Q192" s="273">
        <v>14.54</v>
      </c>
      <c r="R192" s="273">
        <v>14.6</v>
      </c>
      <c r="S192" s="273">
        <v>14.57</v>
      </c>
      <c r="T192" s="300">
        <v>728.63</v>
      </c>
      <c r="U192" s="273">
        <f>(S192-13.58)/13.58*100</f>
        <v>7.2901325478645083</v>
      </c>
      <c r="V192" s="489">
        <v>1</v>
      </c>
    </row>
    <row r="193" spans="1:22" ht="13.5" customHeight="1">
      <c r="A193" s="509"/>
      <c r="B193" s="511"/>
      <c r="C193" s="509" t="s">
        <v>604</v>
      </c>
      <c r="D193" s="489" t="s">
        <v>825</v>
      </c>
      <c r="E193" s="300">
        <v>103.7</v>
      </c>
      <c r="F193" s="300">
        <v>146</v>
      </c>
      <c r="G193" s="300">
        <v>6.84</v>
      </c>
      <c r="H193" s="300">
        <v>26.08</v>
      </c>
      <c r="I193" s="300">
        <v>281.3</v>
      </c>
      <c r="J193" s="300">
        <v>19.2</v>
      </c>
      <c r="K193" s="300">
        <v>73.599999999999994</v>
      </c>
      <c r="L193" s="300">
        <v>132.68</v>
      </c>
      <c r="M193" s="300">
        <v>127.9</v>
      </c>
      <c r="N193" s="300">
        <v>96.4</v>
      </c>
      <c r="O193" s="300">
        <v>26.25</v>
      </c>
      <c r="P193" s="273">
        <v>13.29</v>
      </c>
      <c r="Q193" s="273">
        <v>13.02</v>
      </c>
      <c r="R193" s="273">
        <v>12.95</v>
      </c>
      <c r="S193" s="273">
        <f>AVERAGE(P193:R193)</f>
        <v>13.086666666666666</v>
      </c>
      <c r="T193" s="300">
        <v>651.24</v>
      </c>
      <c r="U193" s="273">
        <f>(S193-13.13)/13.13*100</f>
        <v>-0.33003300330034102</v>
      </c>
      <c r="V193" s="489">
        <v>8</v>
      </c>
    </row>
    <row r="194" spans="1:22" ht="13.5" customHeight="1">
      <c r="A194" s="509"/>
      <c r="B194" s="511"/>
      <c r="C194" s="509" t="s">
        <v>604</v>
      </c>
      <c r="D194" s="489" t="s">
        <v>742</v>
      </c>
      <c r="E194" s="300">
        <v>108</v>
      </c>
      <c r="F194" s="300">
        <v>150</v>
      </c>
      <c r="G194" s="300">
        <v>8</v>
      </c>
      <c r="H194" s="300">
        <v>28.5</v>
      </c>
      <c r="I194" s="300">
        <v>257.7</v>
      </c>
      <c r="J194" s="300">
        <v>19.3</v>
      </c>
      <c r="K194" s="300">
        <v>67.8</v>
      </c>
      <c r="L194" s="300">
        <v>134.1</v>
      </c>
      <c r="M194" s="300">
        <v>124.2</v>
      </c>
      <c r="N194" s="300">
        <v>92.61</v>
      </c>
      <c r="O194" s="300">
        <v>27.2</v>
      </c>
      <c r="P194" s="273">
        <v>13</v>
      </c>
      <c r="Q194" s="273">
        <v>12.9</v>
      </c>
      <c r="R194" s="273">
        <v>12.44</v>
      </c>
      <c r="S194" s="273">
        <v>12.78</v>
      </c>
      <c r="T194" s="300">
        <v>639</v>
      </c>
      <c r="U194" s="273">
        <f>(S194-11.55)/11.55*100</f>
        <v>10.649350649350637</v>
      </c>
      <c r="V194" s="489">
        <v>1</v>
      </c>
    </row>
    <row r="195" spans="1:22" ht="13.5" customHeight="1">
      <c r="A195" s="509"/>
      <c r="B195" s="511"/>
      <c r="C195" s="509" t="s">
        <v>604</v>
      </c>
      <c r="D195" s="489" t="s">
        <v>768</v>
      </c>
      <c r="E195" s="300">
        <v>94</v>
      </c>
      <c r="F195" s="300">
        <v>148</v>
      </c>
      <c r="G195" s="300">
        <v>7.5</v>
      </c>
      <c r="H195" s="300">
        <v>22.5</v>
      </c>
      <c r="I195" s="300">
        <v>200</v>
      </c>
      <c r="J195" s="300">
        <v>17.600000000000001</v>
      </c>
      <c r="K195" s="300">
        <v>78.2</v>
      </c>
      <c r="L195" s="300">
        <v>155.1</v>
      </c>
      <c r="M195" s="300">
        <v>147.30000000000001</v>
      </c>
      <c r="N195" s="300">
        <v>94.9</v>
      </c>
      <c r="O195" s="300">
        <v>26.2</v>
      </c>
      <c r="P195" s="273">
        <v>12.02</v>
      </c>
      <c r="Q195" s="273">
        <v>12.19</v>
      </c>
      <c r="R195" s="273">
        <v>13.22</v>
      </c>
      <c r="S195" s="273">
        <v>12.48</v>
      </c>
      <c r="T195" s="300">
        <v>577.65</v>
      </c>
      <c r="U195" s="300">
        <v>-3.21</v>
      </c>
      <c r="V195" s="489">
        <v>11</v>
      </c>
    </row>
    <row r="196" spans="1:22" ht="13.5" customHeight="1">
      <c r="A196" s="509"/>
      <c r="B196" s="511"/>
      <c r="C196" s="509" t="s">
        <v>604</v>
      </c>
      <c r="D196" s="489" t="s">
        <v>826</v>
      </c>
      <c r="E196" s="300">
        <v>145</v>
      </c>
      <c r="F196" s="300">
        <v>102.1</v>
      </c>
      <c r="G196" s="300">
        <v>4.8</v>
      </c>
      <c r="H196" s="300">
        <v>26.1</v>
      </c>
      <c r="I196" s="300">
        <v>441.7</v>
      </c>
      <c r="J196" s="300">
        <v>16.8</v>
      </c>
      <c r="K196" s="300">
        <v>64.599999999999994</v>
      </c>
      <c r="L196" s="300">
        <v>167.5</v>
      </c>
      <c r="M196" s="300">
        <v>144.5</v>
      </c>
      <c r="N196" s="300">
        <v>86.3</v>
      </c>
      <c r="O196" s="300">
        <v>25.7</v>
      </c>
      <c r="P196" s="273">
        <v>11.7</v>
      </c>
      <c r="Q196" s="273">
        <v>11.4</v>
      </c>
      <c r="R196" s="273">
        <v>12</v>
      </c>
      <c r="S196" s="273">
        <v>11.7</v>
      </c>
      <c r="T196" s="300">
        <v>584.9</v>
      </c>
      <c r="U196" s="300">
        <v>-1.9</v>
      </c>
      <c r="V196" s="489">
        <v>13</v>
      </c>
    </row>
    <row r="197" spans="1:22" ht="13.5" customHeight="1">
      <c r="A197" s="509"/>
      <c r="B197" s="511"/>
      <c r="C197" s="509" t="s">
        <v>604</v>
      </c>
      <c r="D197" s="489" t="s">
        <v>827</v>
      </c>
      <c r="E197" s="300">
        <v>120.6</v>
      </c>
      <c r="F197" s="300">
        <v>151</v>
      </c>
      <c r="G197" s="300">
        <v>6.84</v>
      </c>
      <c r="H197" s="300">
        <v>36.630000000000003</v>
      </c>
      <c r="I197" s="300">
        <v>435.5</v>
      </c>
      <c r="J197" s="300">
        <v>19.82</v>
      </c>
      <c r="K197" s="300">
        <v>54.1</v>
      </c>
      <c r="L197" s="300">
        <v>176.7</v>
      </c>
      <c r="M197" s="300">
        <v>144.69999999999999</v>
      </c>
      <c r="N197" s="300">
        <v>81.900000000000006</v>
      </c>
      <c r="O197" s="300">
        <v>25.2</v>
      </c>
      <c r="P197" s="273">
        <v>17.239999999999998</v>
      </c>
      <c r="Q197" s="273">
        <v>16.77</v>
      </c>
      <c r="R197" s="273">
        <v>16.829999999999998</v>
      </c>
      <c r="S197" s="273">
        <v>16.95</v>
      </c>
      <c r="T197" s="300">
        <v>713.4</v>
      </c>
      <c r="U197" s="300">
        <v>2.2200000000000002</v>
      </c>
      <c r="V197" s="489">
        <v>5</v>
      </c>
    </row>
    <row r="198" spans="1:22" ht="13.5" customHeight="1">
      <c r="A198" s="509"/>
      <c r="B198" s="511"/>
      <c r="C198" s="509" t="s">
        <v>604</v>
      </c>
      <c r="D198" s="489" t="s">
        <v>753</v>
      </c>
      <c r="E198" s="300">
        <v>101</v>
      </c>
      <c r="F198" s="300">
        <v>156</v>
      </c>
      <c r="G198" s="300">
        <v>9.8800000000000008</v>
      </c>
      <c r="H198" s="300">
        <v>35.93</v>
      </c>
      <c r="I198" s="300">
        <v>263.60000000000002</v>
      </c>
      <c r="J198" s="300">
        <v>20.94</v>
      </c>
      <c r="K198" s="300">
        <v>58.2</v>
      </c>
      <c r="L198" s="300">
        <v>168.8</v>
      </c>
      <c r="M198" s="300">
        <v>147.4</v>
      </c>
      <c r="N198" s="300">
        <v>87.3</v>
      </c>
      <c r="O198" s="300">
        <v>27.7</v>
      </c>
      <c r="P198" s="273">
        <v>16.09</v>
      </c>
      <c r="Q198" s="273">
        <v>16.04</v>
      </c>
      <c r="R198" s="273">
        <v>16.21</v>
      </c>
      <c r="S198" s="273">
        <v>16.11</v>
      </c>
      <c r="T198" s="300">
        <v>733.14</v>
      </c>
      <c r="U198" s="300">
        <v>7.47</v>
      </c>
      <c r="V198" s="489">
        <v>1</v>
      </c>
    </row>
    <row r="199" spans="1:22" ht="13.5" customHeight="1">
      <c r="A199" s="509"/>
      <c r="B199" s="511"/>
      <c r="C199" s="509" t="s">
        <v>604</v>
      </c>
      <c r="D199" s="490" t="s">
        <v>745</v>
      </c>
      <c r="E199" s="302">
        <f>AVERAGE(E186:E198)</f>
        <v>109.29230769230769</v>
      </c>
      <c r="F199" s="302">
        <f t="shared" ref="F199:T199" si="23">AVERAGE(F186:F198)</f>
        <v>146.3153846153846</v>
      </c>
      <c r="G199" s="302">
        <f t="shared" si="23"/>
        <v>7.4953846153846149</v>
      </c>
      <c r="H199" s="302">
        <f t="shared" si="23"/>
        <v>30.726153846153846</v>
      </c>
      <c r="I199" s="302">
        <f t="shared" si="23"/>
        <v>333.02923076923076</v>
      </c>
      <c r="J199" s="302">
        <f t="shared" si="23"/>
        <v>19.872307692307693</v>
      </c>
      <c r="K199" s="302">
        <f t="shared" si="23"/>
        <v>65.853076923076927</v>
      </c>
      <c r="L199" s="302">
        <f t="shared" si="23"/>
        <v>156.80846153846153</v>
      </c>
      <c r="M199" s="302">
        <f t="shared" si="23"/>
        <v>138.76846153846154</v>
      </c>
      <c r="N199" s="302">
        <f t="shared" si="23"/>
        <v>88.793076923076924</v>
      </c>
      <c r="O199" s="302">
        <f t="shared" si="23"/>
        <v>25.875384615384611</v>
      </c>
      <c r="P199" s="302">
        <f t="shared" si="23"/>
        <v>14.221446153846156</v>
      </c>
      <c r="Q199" s="302">
        <f t="shared" si="23"/>
        <v>13.974615384615387</v>
      </c>
      <c r="R199" s="302">
        <f t="shared" si="23"/>
        <v>13.996923076923078</v>
      </c>
      <c r="S199" s="302">
        <f t="shared" si="23"/>
        <v>14.039743589743589</v>
      </c>
      <c r="T199" s="302">
        <f t="shared" si="23"/>
        <v>655.69615384615383</v>
      </c>
      <c r="U199" s="302">
        <f>(T199-637.46)/637.46*100</f>
        <v>2.8607526505433749</v>
      </c>
      <c r="V199" s="490">
        <v>8</v>
      </c>
    </row>
    <row r="200" spans="1:22" ht="13.5" customHeight="1">
      <c r="A200" s="509" t="s">
        <v>871</v>
      </c>
      <c r="B200" s="511"/>
      <c r="C200" s="509" t="s">
        <v>880</v>
      </c>
      <c r="D200" s="489" t="s">
        <v>783</v>
      </c>
      <c r="E200" s="271">
        <v>113.3</v>
      </c>
      <c r="F200" s="271">
        <v>148</v>
      </c>
      <c r="G200" s="271">
        <v>7.3</v>
      </c>
      <c r="H200" s="271">
        <v>36.700000000000003</v>
      </c>
      <c r="I200" s="271">
        <v>402.7</v>
      </c>
      <c r="J200" s="271">
        <v>23.4</v>
      </c>
      <c r="K200" s="271">
        <v>63.7</v>
      </c>
      <c r="L200" s="271">
        <v>122.9</v>
      </c>
      <c r="M200" s="271">
        <v>115.4</v>
      </c>
      <c r="N200" s="271">
        <v>93.9</v>
      </c>
      <c r="O200" s="271">
        <v>27.3</v>
      </c>
      <c r="P200" s="272">
        <v>15.5</v>
      </c>
      <c r="Q200" s="272">
        <v>14.8</v>
      </c>
      <c r="R200" s="272">
        <v>15.1</v>
      </c>
      <c r="S200" s="272">
        <v>15.13</v>
      </c>
      <c r="T200" s="271">
        <v>667.26</v>
      </c>
      <c r="U200" s="273">
        <f>(S200-14.17)/14.17*100</f>
        <v>6.7748764996471476</v>
      </c>
      <c r="V200" s="489">
        <v>3</v>
      </c>
    </row>
    <row r="201" spans="1:22" ht="13.5" customHeight="1">
      <c r="A201" s="509"/>
      <c r="B201" s="511"/>
      <c r="C201" s="509" t="s">
        <v>691</v>
      </c>
      <c r="D201" s="489" t="s">
        <v>751</v>
      </c>
      <c r="E201" s="271">
        <v>98.2</v>
      </c>
      <c r="F201" s="271">
        <v>144</v>
      </c>
      <c r="G201" s="271">
        <v>6.84</v>
      </c>
      <c r="H201" s="271">
        <v>34.770000000000003</v>
      </c>
      <c r="I201" s="271">
        <v>408.33</v>
      </c>
      <c r="J201" s="271">
        <v>27.79</v>
      </c>
      <c r="K201" s="271">
        <v>79.930000000000007</v>
      </c>
      <c r="L201" s="271">
        <v>117.19</v>
      </c>
      <c r="M201" s="271">
        <v>106.78</v>
      </c>
      <c r="N201" s="271">
        <v>91.12</v>
      </c>
      <c r="O201" s="271">
        <v>25.1</v>
      </c>
      <c r="P201" s="272">
        <v>13.9</v>
      </c>
      <c r="Q201" s="272">
        <v>13.47</v>
      </c>
      <c r="R201" s="272">
        <v>13.62</v>
      </c>
      <c r="S201" s="272">
        <v>13.66</v>
      </c>
      <c r="T201" s="271">
        <v>679.6</v>
      </c>
      <c r="U201" s="273">
        <f>(S201-12.47)/12.47*100</f>
        <v>9.542902967121087</v>
      </c>
      <c r="V201" s="489">
        <v>3</v>
      </c>
    </row>
    <row r="202" spans="1:22" ht="13.5" customHeight="1">
      <c r="A202" s="509"/>
      <c r="B202" s="511"/>
      <c r="C202" s="509" t="s">
        <v>691</v>
      </c>
      <c r="D202" s="489" t="s">
        <v>872</v>
      </c>
      <c r="E202" s="271">
        <v>109</v>
      </c>
      <c r="F202" s="271">
        <v>148</v>
      </c>
      <c r="G202" s="271">
        <v>9.68</v>
      </c>
      <c r="H202" s="271">
        <v>34.450000000000003</v>
      </c>
      <c r="I202" s="271">
        <v>255.88842975206614</v>
      </c>
      <c r="J202" s="271">
        <v>22.96</v>
      </c>
      <c r="K202" s="271">
        <v>66.650000000000006</v>
      </c>
      <c r="L202" s="271">
        <v>160.6</v>
      </c>
      <c r="M202" s="271">
        <v>154</v>
      </c>
      <c r="N202" s="271">
        <v>95.92</v>
      </c>
      <c r="O202" s="271">
        <v>25.3</v>
      </c>
      <c r="P202" s="272">
        <v>15.27</v>
      </c>
      <c r="Q202" s="272">
        <v>13.73</v>
      </c>
      <c r="R202" s="272">
        <v>14.6</v>
      </c>
      <c r="S202" s="272">
        <v>14.53</v>
      </c>
      <c r="T202" s="271">
        <v>726.67</v>
      </c>
      <c r="U202" s="273">
        <v>6.78</v>
      </c>
      <c r="V202" s="489">
        <v>2</v>
      </c>
    </row>
    <row r="203" spans="1:22" ht="13.5" customHeight="1">
      <c r="A203" s="509"/>
      <c r="B203" s="511"/>
      <c r="C203" s="509" t="s">
        <v>691</v>
      </c>
      <c r="D203" s="489" t="s">
        <v>739</v>
      </c>
      <c r="E203" s="271">
        <v>98.2</v>
      </c>
      <c r="F203" s="271">
        <v>152</v>
      </c>
      <c r="G203" s="271">
        <v>8.4</v>
      </c>
      <c r="H203" s="271">
        <v>29.8</v>
      </c>
      <c r="I203" s="271">
        <v>254.76</v>
      </c>
      <c r="J203" s="271">
        <v>22.02</v>
      </c>
      <c r="K203" s="271">
        <v>73.89</v>
      </c>
      <c r="L203" s="271">
        <v>166.21</v>
      </c>
      <c r="M203" s="271">
        <v>134.96</v>
      </c>
      <c r="N203" s="271">
        <v>81.2</v>
      </c>
      <c r="O203" s="271">
        <v>23.6</v>
      </c>
      <c r="P203" s="272">
        <v>15.06</v>
      </c>
      <c r="Q203" s="272">
        <v>15.34</v>
      </c>
      <c r="R203" s="272">
        <v>15.29</v>
      </c>
      <c r="S203" s="272">
        <v>15.23</v>
      </c>
      <c r="T203" s="271">
        <v>672.44</v>
      </c>
      <c r="U203" s="273">
        <f>(S203-15.04)/15.04*100</f>
        <v>1.2632978723404342</v>
      </c>
      <c r="V203" s="489">
        <v>12</v>
      </c>
    </row>
    <row r="204" spans="1:22" ht="13.5" customHeight="1">
      <c r="A204" s="509"/>
      <c r="B204" s="511"/>
      <c r="C204" s="509" t="s">
        <v>691</v>
      </c>
      <c r="D204" s="489" t="s">
        <v>752</v>
      </c>
      <c r="E204" s="271">
        <v>96.8</v>
      </c>
      <c r="F204" s="271">
        <v>159</v>
      </c>
      <c r="G204" s="271">
        <v>8.4</v>
      </c>
      <c r="H204" s="271">
        <v>31.1</v>
      </c>
      <c r="I204" s="271">
        <v>270.2</v>
      </c>
      <c r="J204" s="271">
        <v>23.1</v>
      </c>
      <c r="K204" s="271">
        <v>74.3</v>
      </c>
      <c r="L204" s="271">
        <v>114.2</v>
      </c>
      <c r="M204" s="271">
        <v>100.7</v>
      </c>
      <c r="N204" s="271">
        <v>88.2</v>
      </c>
      <c r="O204" s="271">
        <v>23.1</v>
      </c>
      <c r="P204" s="272">
        <v>10</v>
      </c>
      <c r="Q204" s="272">
        <v>10.01</v>
      </c>
      <c r="R204" s="272">
        <v>9.1300000000000008</v>
      </c>
      <c r="S204" s="272">
        <v>9.7100000000000009</v>
      </c>
      <c r="T204" s="271">
        <v>485.5</v>
      </c>
      <c r="U204" s="273">
        <v>-21.3</v>
      </c>
      <c r="V204" s="489">
        <v>14</v>
      </c>
    </row>
    <row r="205" spans="1:22" ht="13.5" customHeight="1">
      <c r="A205" s="509"/>
      <c r="B205" s="511"/>
      <c r="C205" s="509" t="s">
        <v>691</v>
      </c>
      <c r="D205" s="489" t="s">
        <v>774</v>
      </c>
      <c r="E205" s="271">
        <v>114</v>
      </c>
      <c r="F205" s="271">
        <v>154</v>
      </c>
      <c r="G205" s="271">
        <v>6.9</v>
      </c>
      <c r="H205" s="271">
        <v>27.2</v>
      </c>
      <c r="I205" s="271">
        <v>294.2</v>
      </c>
      <c r="J205" s="271">
        <v>22.9</v>
      </c>
      <c r="K205" s="271">
        <v>84.1</v>
      </c>
      <c r="L205" s="271">
        <v>151.6</v>
      </c>
      <c r="M205" s="271">
        <v>126.4</v>
      </c>
      <c r="N205" s="271">
        <v>83.3</v>
      </c>
      <c r="O205" s="271">
        <v>22.8</v>
      </c>
      <c r="P205" s="272">
        <v>14.51</v>
      </c>
      <c r="Q205" s="272">
        <v>14.31</v>
      </c>
      <c r="R205" s="272">
        <v>14.55</v>
      </c>
      <c r="S205" s="272">
        <v>14.46</v>
      </c>
      <c r="T205" s="271">
        <v>647.17999999999995</v>
      </c>
      <c r="U205" s="273">
        <v>4.37</v>
      </c>
      <c r="V205" s="489">
        <v>9</v>
      </c>
    </row>
    <row r="206" spans="1:22" ht="13.5" customHeight="1">
      <c r="A206" s="509"/>
      <c r="B206" s="511"/>
      <c r="C206" s="509" t="s">
        <v>691</v>
      </c>
      <c r="D206" s="489" t="s">
        <v>873</v>
      </c>
      <c r="E206" s="271">
        <v>96.7</v>
      </c>
      <c r="F206" s="271">
        <v>147</v>
      </c>
      <c r="G206" s="271">
        <v>6.1</v>
      </c>
      <c r="H206" s="271">
        <v>30.2</v>
      </c>
      <c r="I206" s="271">
        <v>395.1</v>
      </c>
      <c r="J206" s="271">
        <v>21.6</v>
      </c>
      <c r="K206" s="271">
        <v>71.599999999999994</v>
      </c>
      <c r="L206" s="271">
        <v>131.6</v>
      </c>
      <c r="M206" s="271">
        <v>117.5</v>
      </c>
      <c r="N206" s="271">
        <v>89.3</v>
      </c>
      <c r="O206" s="271">
        <v>26.4</v>
      </c>
      <c r="P206" s="272">
        <v>11.47</v>
      </c>
      <c r="Q206" s="272">
        <v>11.76</v>
      </c>
      <c r="R206" s="272">
        <v>11.67</v>
      </c>
      <c r="S206" s="272">
        <v>11.63</v>
      </c>
      <c r="T206" s="271">
        <v>615.71</v>
      </c>
      <c r="U206" s="273">
        <v>1.73</v>
      </c>
      <c r="V206" s="489">
        <v>12</v>
      </c>
    </row>
    <row r="207" spans="1:22" ht="13.5" customHeight="1">
      <c r="A207" s="509"/>
      <c r="B207" s="511"/>
      <c r="C207" s="509" t="s">
        <v>691</v>
      </c>
      <c r="D207" s="489" t="s">
        <v>741</v>
      </c>
      <c r="E207" s="271">
        <v>94</v>
      </c>
      <c r="F207" s="271">
        <v>153</v>
      </c>
      <c r="G207" s="271">
        <v>8.58</v>
      </c>
      <c r="H207" s="271">
        <v>30.86</v>
      </c>
      <c r="I207" s="271">
        <v>359.67</v>
      </c>
      <c r="J207" s="271">
        <v>21.46</v>
      </c>
      <c r="K207" s="271">
        <v>69.540000000000006</v>
      </c>
      <c r="L207" s="271">
        <v>139.6</v>
      </c>
      <c r="M207" s="271">
        <v>132.22999999999999</v>
      </c>
      <c r="N207" s="271">
        <v>94.72</v>
      </c>
      <c r="O207" s="271">
        <v>25.4</v>
      </c>
      <c r="P207" s="272">
        <v>13.61</v>
      </c>
      <c r="Q207" s="272">
        <v>13.38</v>
      </c>
      <c r="R207" s="272">
        <v>13.39</v>
      </c>
      <c r="S207" s="272">
        <v>13.46</v>
      </c>
      <c r="T207" s="271">
        <v>673</v>
      </c>
      <c r="U207" s="273">
        <v>2.12</v>
      </c>
      <c r="V207" s="489">
        <v>9</v>
      </c>
    </row>
    <row r="208" spans="1:22" ht="13.5" customHeight="1">
      <c r="A208" s="509"/>
      <c r="B208" s="511"/>
      <c r="C208" s="509" t="s">
        <v>691</v>
      </c>
      <c r="D208" s="489" t="s">
        <v>874</v>
      </c>
      <c r="E208" s="271">
        <v>106.5</v>
      </c>
      <c r="F208" s="271">
        <v>150</v>
      </c>
      <c r="G208" s="271">
        <v>5.2</v>
      </c>
      <c r="H208" s="271">
        <v>26.7</v>
      </c>
      <c r="I208" s="271">
        <v>411.5</v>
      </c>
      <c r="J208" s="271">
        <v>21.9</v>
      </c>
      <c r="K208" s="271">
        <v>81.900000000000006</v>
      </c>
      <c r="L208" s="271">
        <v>106.2</v>
      </c>
      <c r="M208" s="271">
        <v>94.9</v>
      </c>
      <c r="N208" s="271">
        <v>89.4</v>
      </c>
      <c r="O208" s="271">
        <v>28.4</v>
      </c>
      <c r="P208" s="272">
        <v>13.7</v>
      </c>
      <c r="Q208" s="272">
        <v>13.7</v>
      </c>
      <c r="R208" s="272">
        <v>12</v>
      </c>
      <c r="S208" s="272">
        <v>13.1</v>
      </c>
      <c r="T208" s="271">
        <v>655.29999999999995</v>
      </c>
      <c r="U208" s="273">
        <v>3.4</v>
      </c>
      <c r="V208" s="489">
        <v>12</v>
      </c>
    </row>
    <row r="209" spans="1:22" ht="13.5" customHeight="1">
      <c r="A209" s="509"/>
      <c r="B209" s="511"/>
      <c r="C209" s="509" t="s">
        <v>691</v>
      </c>
      <c r="D209" s="489" t="s">
        <v>754</v>
      </c>
      <c r="E209" s="271">
        <v>112</v>
      </c>
      <c r="F209" s="271">
        <v>152</v>
      </c>
      <c r="G209" s="271">
        <v>6.6</v>
      </c>
      <c r="H209" s="271">
        <v>25.5</v>
      </c>
      <c r="I209" s="271">
        <v>286.89999999999998</v>
      </c>
      <c r="J209" s="271">
        <v>21.6</v>
      </c>
      <c r="K209" s="271">
        <v>84.6</v>
      </c>
      <c r="L209" s="271">
        <v>124.6</v>
      </c>
      <c r="M209" s="271">
        <v>115.1</v>
      </c>
      <c r="N209" s="271">
        <v>92.4</v>
      </c>
      <c r="O209" s="271">
        <v>27.5</v>
      </c>
      <c r="P209" s="272">
        <v>12.92</v>
      </c>
      <c r="Q209" s="272">
        <v>11.99</v>
      </c>
      <c r="R209" s="272">
        <v>12.85</v>
      </c>
      <c r="S209" s="272">
        <v>12.59</v>
      </c>
      <c r="T209" s="271">
        <v>629.29999999999995</v>
      </c>
      <c r="U209" s="273">
        <v>9.26</v>
      </c>
      <c r="V209" s="489">
        <v>2</v>
      </c>
    </row>
    <row r="210" spans="1:22" ht="13.5" customHeight="1">
      <c r="A210" s="509"/>
      <c r="B210" s="511"/>
      <c r="C210" s="509" t="s">
        <v>691</v>
      </c>
      <c r="D210" s="489" t="s">
        <v>827</v>
      </c>
      <c r="E210" s="271">
        <v>121.4</v>
      </c>
      <c r="F210" s="271">
        <v>154</v>
      </c>
      <c r="G210" s="271">
        <v>9.81</v>
      </c>
      <c r="H210" s="271">
        <v>49.67</v>
      </c>
      <c r="I210" s="271">
        <v>406.3</v>
      </c>
      <c r="J210" s="271">
        <v>23.16</v>
      </c>
      <c r="K210" s="271">
        <v>46.6</v>
      </c>
      <c r="L210" s="271">
        <v>139.80000000000001</v>
      </c>
      <c r="M210" s="271">
        <v>127.6</v>
      </c>
      <c r="N210" s="271">
        <v>91.3</v>
      </c>
      <c r="O210" s="271">
        <v>24.8</v>
      </c>
      <c r="P210" s="272">
        <v>14.27</v>
      </c>
      <c r="Q210" s="272">
        <v>15.7</v>
      </c>
      <c r="R210" s="272">
        <v>16.350000000000001</v>
      </c>
      <c r="S210" s="272">
        <v>15.44</v>
      </c>
      <c r="T210" s="271">
        <v>720.9</v>
      </c>
      <c r="U210" s="273">
        <v>1.99</v>
      </c>
      <c r="V210" s="489">
        <v>9</v>
      </c>
    </row>
    <row r="211" spans="1:22" ht="13.5" customHeight="1">
      <c r="A211" s="509"/>
      <c r="B211" s="511"/>
      <c r="C211" s="509" t="s">
        <v>691</v>
      </c>
      <c r="D211" s="489" t="s">
        <v>753</v>
      </c>
      <c r="E211" s="271">
        <v>101</v>
      </c>
      <c r="F211" s="271">
        <v>140</v>
      </c>
      <c r="G211" s="271">
        <v>9.1</v>
      </c>
      <c r="H211" s="271">
        <v>28.5</v>
      </c>
      <c r="I211" s="271">
        <v>168.9</v>
      </c>
      <c r="J211" s="271">
        <v>19.399999999999999</v>
      </c>
      <c r="K211" s="271">
        <v>68.099999999999994</v>
      </c>
      <c r="L211" s="271">
        <v>164.7</v>
      </c>
      <c r="M211" s="271">
        <v>152.9</v>
      </c>
      <c r="N211" s="271">
        <v>92.8</v>
      </c>
      <c r="O211" s="271">
        <v>27.5</v>
      </c>
      <c r="P211" s="272">
        <v>13.15</v>
      </c>
      <c r="Q211" s="272">
        <v>13.68</v>
      </c>
      <c r="R211" s="272">
        <v>13.62</v>
      </c>
      <c r="S211" s="272">
        <v>13.48</v>
      </c>
      <c r="T211" s="271">
        <v>641.62</v>
      </c>
      <c r="U211" s="273">
        <v>3.3</v>
      </c>
      <c r="V211" s="489">
        <v>9</v>
      </c>
    </row>
    <row r="212" spans="1:22" ht="13.5" customHeight="1">
      <c r="A212" s="509"/>
      <c r="B212" s="511"/>
      <c r="C212" s="509" t="s">
        <v>691</v>
      </c>
      <c r="D212" s="490" t="s">
        <v>745</v>
      </c>
      <c r="E212" s="304">
        <f>AVERAGE(E200:E211)</f>
        <v>105.09166666666668</v>
      </c>
      <c r="F212" s="304">
        <f t="shared" ref="F212:T212" si="24">AVERAGE(F200:F211)</f>
        <v>150.08333333333334</v>
      </c>
      <c r="G212" s="304">
        <f t="shared" si="24"/>
        <v>7.7424999999999988</v>
      </c>
      <c r="H212" s="304">
        <f t="shared" si="24"/>
        <v>32.12083333333333</v>
      </c>
      <c r="I212" s="304">
        <f t="shared" si="24"/>
        <v>326.2040358126722</v>
      </c>
      <c r="J212" s="304">
        <f t="shared" si="24"/>
        <v>22.607500000000002</v>
      </c>
      <c r="K212" s="304">
        <f t="shared" si="24"/>
        <v>72.075833333333335</v>
      </c>
      <c r="L212" s="304">
        <f t="shared" si="24"/>
        <v>136.6</v>
      </c>
      <c r="M212" s="304">
        <f t="shared" si="24"/>
        <v>123.20583333333333</v>
      </c>
      <c r="N212" s="304">
        <f t="shared" si="24"/>
        <v>90.296666666666667</v>
      </c>
      <c r="O212" s="304">
        <f t="shared" si="24"/>
        <v>25.600000000000005</v>
      </c>
      <c r="P212" s="305">
        <f t="shared" si="24"/>
        <v>13.613333333333335</v>
      </c>
      <c r="Q212" s="305">
        <f t="shared" si="24"/>
        <v>13.489166666666668</v>
      </c>
      <c r="R212" s="305">
        <f t="shared" si="24"/>
        <v>13.514166666666666</v>
      </c>
      <c r="S212" s="305">
        <f t="shared" si="24"/>
        <v>13.534999999999998</v>
      </c>
      <c r="T212" s="304">
        <f t="shared" si="24"/>
        <v>651.20666666666671</v>
      </c>
      <c r="U212" s="303">
        <v>2.4393057521891865</v>
      </c>
      <c r="V212" s="490">
        <v>14</v>
      </c>
    </row>
    <row r="213" spans="1:22" ht="13.5" customHeight="1">
      <c r="A213" s="509" t="s">
        <v>867</v>
      </c>
      <c r="B213" s="511"/>
      <c r="C213" s="509" t="s">
        <v>692</v>
      </c>
      <c r="D213" s="265" t="s">
        <v>751</v>
      </c>
      <c r="E213" s="266">
        <v>107.1</v>
      </c>
      <c r="F213" s="266">
        <v>151</v>
      </c>
      <c r="G213" s="266">
        <v>7.08</v>
      </c>
      <c r="H213" s="266">
        <v>32.020000000000003</v>
      </c>
      <c r="I213" s="266">
        <v>452.26</v>
      </c>
      <c r="J213" s="266">
        <v>27.16</v>
      </c>
      <c r="K213" s="266">
        <v>84.82</v>
      </c>
      <c r="L213" s="266">
        <v>145.19999999999999</v>
      </c>
      <c r="M213" s="266">
        <v>129.80000000000001</v>
      </c>
      <c r="N213" s="266">
        <v>89.39</v>
      </c>
      <c r="O213" s="266">
        <v>26.24</v>
      </c>
      <c r="P213" s="266">
        <v>187.6</v>
      </c>
      <c r="Q213" s="266">
        <v>180.4</v>
      </c>
      <c r="R213" s="266"/>
      <c r="S213" s="266">
        <v>184</v>
      </c>
      <c r="T213" s="266">
        <v>681.48</v>
      </c>
      <c r="U213" s="267">
        <v>2.79</v>
      </c>
      <c r="V213" s="265">
        <v>4</v>
      </c>
    </row>
    <row r="214" spans="1:22" ht="13.5" customHeight="1">
      <c r="A214" s="509"/>
      <c r="B214" s="511"/>
      <c r="C214" s="509" t="s">
        <v>692</v>
      </c>
      <c r="D214" s="265" t="s">
        <v>739</v>
      </c>
      <c r="E214" s="266">
        <v>92</v>
      </c>
      <c r="F214" s="266">
        <v>155</v>
      </c>
      <c r="G214" s="266">
        <v>7.65</v>
      </c>
      <c r="H214" s="266">
        <v>29.22</v>
      </c>
      <c r="I214" s="266">
        <v>281.95999999999998</v>
      </c>
      <c r="J214" s="266">
        <v>23.61</v>
      </c>
      <c r="K214" s="266">
        <v>80.8</v>
      </c>
      <c r="L214" s="266">
        <v>156.1</v>
      </c>
      <c r="M214" s="266">
        <v>124.6</v>
      </c>
      <c r="N214" s="266">
        <v>79.819999999999993</v>
      </c>
      <c r="O214" s="266">
        <v>24.9</v>
      </c>
      <c r="P214" s="266">
        <v>209.21</v>
      </c>
      <c r="Q214" s="266">
        <v>219.53</v>
      </c>
      <c r="R214" s="266"/>
      <c r="S214" s="266">
        <v>214.37</v>
      </c>
      <c r="T214" s="266">
        <v>714.6</v>
      </c>
      <c r="U214" s="267">
        <v>3.52</v>
      </c>
      <c r="V214" s="265">
        <v>4</v>
      </c>
    </row>
    <row r="215" spans="1:22" ht="13.5" customHeight="1">
      <c r="A215" s="509"/>
      <c r="B215" s="511"/>
      <c r="C215" s="509" t="s">
        <v>692</v>
      </c>
      <c r="D215" s="265" t="s">
        <v>755</v>
      </c>
      <c r="E215" s="266">
        <v>98.4</v>
      </c>
      <c r="F215" s="266">
        <v>144</v>
      </c>
      <c r="G215" s="266">
        <v>7.7</v>
      </c>
      <c r="H215" s="266">
        <v>33.9</v>
      </c>
      <c r="I215" s="266">
        <v>339.9</v>
      </c>
      <c r="J215" s="266">
        <v>22.6</v>
      </c>
      <c r="K215" s="266">
        <v>66.7</v>
      </c>
      <c r="L215" s="266">
        <v>135.6</v>
      </c>
      <c r="M215" s="266">
        <v>122</v>
      </c>
      <c r="N215" s="266">
        <v>90</v>
      </c>
      <c r="O215" s="266">
        <v>25.8</v>
      </c>
      <c r="P215" s="266">
        <v>333.8</v>
      </c>
      <c r="Q215" s="266">
        <v>342.58</v>
      </c>
      <c r="R215" s="266"/>
      <c r="S215" s="266">
        <v>338.19</v>
      </c>
      <c r="T215" s="266">
        <v>676.4</v>
      </c>
      <c r="U215" s="267">
        <v>4.04</v>
      </c>
      <c r="V215" s="265">
        <v>3</v>
      </c>
    </row>
    <row r="216" spans="1:22" ht="13.5" customHeight="1">
      <c r="A216" s="509"/>
      <c r="B216" s="511"/>
      <c r="C216" s="509" t="s">
        <v>692</v>
      </c>
      <c r="D216" s="265" t="s">
        <v>774</v>
      </c>
      <c r="E216" s="266">
        <v>112</v>
      </c>
      <c r="F216" s="266">
        <v>154</v>
      </c>
      <c r="G216" s="266">
        <v>7.4</v>
      </c>
      <c r="H216" s="266">
        <v>26.5</v>
      </c>
      <c r="I216" s="266">
        <v>258.10000000000002</v>
      </c>
      <c r="J216" s="266">
        <v>22.5</v>
      </c>
      <c r="K216" s="266">
        <v>84.9</v>
      </c>
      <c r="L216" s="266">
        <v>147.6</v>
      </c>
      <c r="M216" s="266">
        <v>124.1</v>
      </c>
      <c r="N216" s="266">
        <v>84.1</v>
      </c>
      <c r="O216" s="266">
        <v>25.8</v>
      </c>
      <c r="P216" s="266">
        <v>322.33</v>
      </c>
      <c r="Q216" s="266">
        <v>320.87</v>
      </c>
      <c r="R216" s="266"/>
      <c r="S216" s="266">
        <v>321.60000000000002</v>
      </c>
      <c r="T216" s="266">
        <v>710.4</v>
      </c>
      <c r="U216" s="267">
        <v>9.83</v>
      </c>
      <c r="V216" s="265">
        <v>1</v>
      </c>
    </row>
    <row r="217" spans="1:22" ht="13.5" customHeight="1">
      <c r="A217" s="509"/>
      <c r="B217" s="511"/>
      <c r="C217" s="509" t="s">
        <v>692</v>
      </c>
      <c r="D217" s="265" t="s">
        <v>875</v>
      </c>
      <c r="E217" s="266">
        <v>102.1</v>
      </c>
      <c r="F217" s="266">
        <v>140</v>
      </c>
      <c r="G217" s="266">
        <v>4</v>
      </c>
      <c r="H217" s="266">
        <v>28.4</v>
      </c>
      <c r="I217" s="266">
        <v>610</v>
      </c>
      <c r="J217" s="266">
        <v>15.6</v>
      </c>
      <c r="K217" s="266">
        <v>54.9</v>
      </c>
      <c r="L217" s="266">
        <v>242.9</v>
      </c>
      <c r="M217" s="266">
        <v>238.4</v>
      </c>
      <c r="N217" s="266">
        <v>98.1</v>
      </c>
      <c r="O217" s="266">
        <v>27.1</v>
      </c>
      <c r="P217" s="266">
        <v>176.31</v>
      </c>
      <c r="Q217" s="266">
        <v>177.12</v>
      </c>
      <c r="R217" s="266" t="s">
        <v>868</v>
      </c>
      <c r="S217" s="266">
        <v>176.72</v>
      </c>
      <c r="T217" s="266">
        <v>706.86</v>
      </c>
      <c r="U217" s="267">
        <v>9.3800000000000008</v>
      </c>
      <c r="V217" s="265">
        <v>1</v>
      </c>
    </row>
    <row r="218" spans="1:22" ht="13.5" customHeight="1">
      <c r="A218" s="509"/>
      <c r="B218" s="511"/>
      <c r="C218" s="509" t="s">
        <v>692</v>
      </c>
      <c r="D218" s="265" t="s">
        <v>741</v>
      </c>
      <c r="E218" s="266">
        <v>100</v>
      </c>
      <c r="F218" s="266">
        <v>156</v>
      </c>
      <c r="G218" s="266">
        <v>8.9</v>
      </c>
      <c r="H218" s="266">
        <v>28.8</v>
      </c>
      <c r="I218" s="266">
        <v>323.60000000000002</v>
      </c>
      <c r="J218" s="266">
        <v>20.100000000000001</v>
      </c>
      <c r="K218" s="266">
        <v>69.8</v>
      </c>
      <c r="L218" s="266">
        <v>132.6</v>
      </c>
      <c r="M218" s="266">
        <v>126.9</v>
      </c>
      <c r="N218" s="266">
        <v>95.7</v>
      </c>
      <c r="O218" s="266">
        <v>28.8</v>
      </c>
      <c r="P218" s="266">
        <v>216.25</v>
      </c>
      <c r="Q218" s="266">
        <v>209.27</v>
      </c>
      <c r="R218" s="266"/>
      <c r="S218" s="266">
        <v>212.76</v>
      </c>
      <c r="T218" s="266">
        <v>709.2</v>
      </c>
      <c r="U218" s="267">
        <v>11.06</v>
      </c>
      <c r="V218" s="265">
        <v>1</v>
      </c>
    </row>
    <row r="219" spans="1:22" ht="13.5" customHeight="1">
      <c r="A219" s="509"/>
      <c r="B219" s="511"/>
      <c r="C219" s="509" t="s">
        <v>692</v>
      </c>
      <c r="D219" s="265" t="s">
        <v>876</v>
      </c>
      <c r="E219" s="266">
        <v>111</v>
      </c>
      <c r="F219" s="266">
        <v>157</v>
      </c>
      <c r="G219" s="266">
        <v>6.88</v>
      </c>
      <c r="H219" s="266">
        <v>25.5</v>
      </c>
      <c r="I219" s="266">
        <v>77.7</v>
      </c>
      <c r="J219" s="266">
        <v>25.8</v>
      </c>
      <c r="K219" s="266">
        <v>98</v>
      </c>
      <c r="L219" s="266">
        <v>131.30000000000001</v>
      </c>
      <c r="M219" s="266">
        <v>118</v>
      </c>
      <c r="N219" s="266">
        <v>89.8</v>
      </c>
      <c r="O219" s="266">
        <v>25.3</v>
      </c>
      <c r="P219" s="266">
        <v>213.9</v>
      </c>
      <c r="Q219" s="266">
        <v>212.2</v>
      </c>
      <c r="R219" s="266"/>
      <c r="S219" s="266">
        <v>213.1</v>
      </c>
      <c r="T219" s="266">
        <v>710.3</v>
      </c>
      <c r="U219" s="267">
        <v>1.2</v>
      </c>
      <c r="V219" s="265">
        <v>3</v>
      </c>
    </row>
    <row r="220" spans="1:22" ht="13.5" customHeight="1">
      <c r="A220" s="509"/>
      <c r="B220" s="511"/>
      <c r="C220" s="509" t="s">
        <v>692</v>
      </c>
      <c r="D220" s="265" t="s">
        <v>772</v>
      </c>
      <c r="E220" s="266">
        <v>102</v>
      </c>
      <c r="F220" s="266">
        <v>140</v>
      </c>
      <c r="G220" s="266">
        <v>7.4</v>
      </c>
      <c r="H220" s="266">
        <v>30.4</v>
      </c>
      <c r="I220" s="266">
        <v>310.39999999999998</v>
      </c>
      <c r="J220" s="266">
        <v>21.8</v>
      </c>
      <c r="K220" s="266">
        <v>71.7</v>
      </c>
      <c r="L220" s="266">
        <v>118.7</v>
      </c>
      <c r="M220" s="266">
        <v>102.3</v>
      </c>
      <c r="N220" s="266">
        <v>86.2</v>
      </c>
      <c r="O220" s="266">
        <v>30.3</v>
      </c>
      <c r="P220" s="266">
        <v>310.3</v>
      </c>
      <c r="Q220" s="266">
        <v>310.2</v>
      </c>
      <c r="R220" s="266"/>
      <c r="S220" s="266">
        <v>310.3</v>
      </c>
      <c r="T220" s="266">
        <v>620.5</v>
      </c>
      <c r="U220" s="267">
        <v>9.0500000000000007</v>
      </c>
      <c r="V220" s="265">
        <v>2</v>
      </c>
    </row>
    <row r="221" spans="1:22" ht="13.5" customHeight="1">
      <c r="A221" s="509"/>
      <c r="B221" s="511"/>
      <c r="C221" s="509" t="s">
        <v>692</v>
      </c>
      <c r="D221" s="265" t="s">
        <v>764</v>
      </c>
      <c r="E221" s="266">
        <v>95.3</v>
      </c>
      <c r="F221" s="266">
        <v>134</v>
      </c>
      <c r="G221" s="266">
        <v>7.2</v>
      </c>
      <c r="H221" s="266">
        <v>32.4</v>
      </c>
      <c r="I221" s="266">
        <v>350</v>
      </c>
      <c r="J221" s="266">
        <v>24.4</v>
      </c>
      <c r="K221" s="266">
        <v>76.8</v>
      </c>
      <c r="L221" s="266">
        <v>159.1</v>
      </c>
      <c r="M221" s="266">
        <v>148.19999999999999</v>
      </c>
      <c r="N221" s="266">
        <v>93.1</v>
      </c>
      <c r="O221" s="266">
        <v>27.1</v>
      </c>
      <c r="P221" s="266">
        <v>308.7</v>
      </c>
      <c r="Q221" s="266">
        <v>317.2</v>
      </c>
      <c r="R221" s="266"/>
      <c r="S221" s="266">
        <v>313</v>
      </c>
      <c r="T221" s="266">
        <v>745.2</v>
      </c>
      <c r="U221" s="267">
        <v>7.6</v>
      </c>
      <c r="V221" s="265">
        <v>3</v>
      </c>
    </row>
    <row r="222" spans="1:22" ht="13.5" customHeight="1">
      <c r="A222" s="509"/>
      <c r="B222" s="511"/>
      <c r="C222" s="509" t="s">
        <v>692</v>
      </c>
      <c r="D222" s="265" t="s">
        <v>753</v>
      </c>
      <c r="E222" s="266">
        <v>114</v>
      </c>
      <c r="F222" s="266">
        <v>146</v>
      </c>
      <c r="G222" s="266">
        <v>5.44</v>
      </c>
      <c r="H222" s="266">
        <v>30.37</v>
      </c>
      <c r="I222" s="266">
        <v>458.27</v>
      </c>
      <c r="J222" s="266">
        <v>23.53</v>
      </c>
      <c r="K222" s="266">
        <v>77.48</v>
      </c>
      <c r="L222" s="266">
        <v>118</v>
      </c>
      <c r="M222" s="266">
        <v>111.9</v>
      </c>
      <c r="N222" s="266">
        <v>94.83</v>
      </c>
      <c r="O222" s="266">
        <v>26.8</v>
      </c>
      <c r="P222" s="266">
        <v>267</v>
      </c>
      <c r="Q222" s="266">
        <v>270.5</v>
      </c>
      <c r="R222" s="266"/>
      <c r="S222" s="266">
        <v>268.8</v>
      </c>
      <c r="T222" s="266">
        <v>676.1</v>
      </c>
      <c r="U222" s="267">
        <v>4.87</v>
      </c>
      <c r="V222" s="265">
        <v>3</v>
      </c>
    </row>
    <row r="223" spans="1:22" s="462" customFormat="1" ht="13.5" customHeight="1">
      <c r="A223" s="509"/>
      <c r="B223" s="511"/>
      <c r="C223" s="509" t="s">
        <v>692</v>
      </c>
      <c r="D223" s="268" t="s">
        <v>877</v>
      </c>
      <c r="E223" s="269">
        <f>AVERAGE(E213:E222)</f>
        <v>103.39000000000001</v>
      </c>
      <c r="F223" s="269">
        <f t="shared" ref="F223:Q223" si="25">AVERAGE(F213:F222)</f>
        <v>147.69999999999999</v>
      </c>
      <c r="G223" s="269">
        <f t="shared" si="25"/>
        <v>6.964999999999999</v>
      </c>
      <c r="H223" s="269">
        <f t="shared" si="25"/>
        <v>29.750999999999998</v>
      </c>
      <c r="I223" s="269">
        <f t="shared" si="25"/>
        <v>346.21899999999994</v>
      </c>
      <c r="J223" s="269">
        <f t="shared" si="25"/>
        <v>22.71</v>
      </c>
      <c r="K223" s="269">
        <f t="shared" si="25"/>
        <v>76.59</v>
      </c>
      <c r="L223" s="269">
        <f t="shared" si="25"/>
        <v>148.70999999999998</v>
      </c>
      <c r="M223" s="269">
        <f t="shared" si="25"/>
        <v>134.62</v>
      </c>
      <c r="N223" s="269">
        <f t="shared" si="25"/>
        <v>90.104000000000013</v>
      </c>
      <c r="O223" s="269">
        <f t="shared" si="25"/>
        <v>26.814000000000004</v>
      </c>
      <c r="P223" s="269">
        <f t="shared" si="25"/>
        <v>254.54000000000002</v>
      </c>
      <c r="Q223" s="269">
        <f t="shared" si="25"/>
        <v>255.98699999999999</v>
      </c>
      <c r="R223" s="269"/>
      <c r="S223" s="269">
        <f t="shared" ref="S223:T223" si="26">AVERAGE(S213:S222)</f>
        <v>255.28400000000002</v>
      </c>
      <c r="T223" s="269">
        <f t="shared" si="26"/>
        <v>695.10400000000004</v>
      </c>
      <c r="U223" s="270">
        <v>6.2411542635303556</v>
      </c>
      <c r="V223" s="268">
        <v>2</v>
      </c>
    </row>
    <row r="224" spans="1:22" ht="13.5" customHeight="1">
      <c r="A224" s="509" t="s">
        <v>878</v>
      </c>
      <c r="B224" s="511" t="s">
        <v>609</v>
      </c>
      <c r="C224" s="509" t="s">
        <v>607</v>
      </c>
      <c r="D224" s="489" t="s">
        <v>783</v>
      </c>
      <c r="E224" s="300">
        <v>103.3</v>
      </c>
      <c r="F224" s="300">
        <v>148</v>
      </c>
      <c r="G224" s="300">
        <v>8</v>
      </c>
      <c r="H224" s="300">
        <v>35</v>
      </c>
      <c r="I224" s="300">
        <v>337.5</v>
      </c>
      <c r="J224" s="300">
        <v>24</v>
      </c>
      <c r="K224" s="300">
        <v>68.599999999999994</v>
      </c>
      <c r="L224" s="300">
        <v>120.4</v>
      </c>
      <c r="M224" s="300">
        <v>113.7</v>
      </c>
      <c r="N224" s="300">
        <v>94.4</v>
      </c>
      <c r="O224" s="300">
        <v>26.5</v>
      </c>
      <c r="P224" s="273">
        <v>16.600000000000001</v>
      </c>
      <c r="Q224" s="273">
        <v>17</v>
      </c>
      <c r="R224" s="273">
        <v>16.8</v>
      </c>
      <c r="S224" s="273">
        <v>16.8</v>
      </c>
      <c r="T224" s="300">
        <v>696.52</v>
      </c>
      <c r="U224" s="300">
        <v>7.14</v>
      </c>
      <c r="V224" s="489">
        <v>1</v>
      </c>
    </row>
    <row r="225" spans="1:22" ht="13.5" customHeight="1">
      <c r="A225" s="509"/>
      <c r="B225" s="511"/>
      <c r="C225" s="509" t="s">
        <v>607</v>
      </c>
      <c r="D225" s="489" t="s">
        <v>750</v>
      </c>
      <c r="E225" s="300">
        <v>100.3</v>
      </c>
      <c r="F225" s="300">
        <v>152</v>
      </c>
      <c r="G225" s="300">
        <v>9.4700000000000006</v>
      </c>
      <c r="H225" s="300">
        <v>42.87</v>
      </c>
      <c r="I225" s="300">
        <v>352.7</v>
      </c>
      <c r="J225" s="300">
        <v>22.94</v>
      </c>
      <c r="K225" s="300">
        <v>53.51</v>
      </c>
      <c r="L225" s="300">
        <v>141.9</v>
      </c>
      <c r="M225" s="300">
        <v>130.6</v>
      </c>
      <c r="N225" s="300">
        <v>92.04</v>
      </c>
      <c r="O225" s="300">
        <v>25.67</v>
      </c>
      <c r="P225" s="273">
        <v>14.41</v>
      </c>
      <c r="Q225" s="273">
        <v>12.25</v>
      </c>
      <c r="R225" s="273">
        <v>13.27</v>
      </c>
      <c r="S225" s="273">
        <v>13.31</v>
      </c>
      <c r="T225" s="300">
        <v>665.5</v>
      </c>
      <c r="U225" s="300">
        <v>9.01</v>
      </c>
      <c r="V225" s="489">
        <v>5</v>
      </c>
    </row>
    <row r="226" spans="1:22" ht="13.5" customHeight="1">
      <c r="A226" s="509"/>
      <c r="B226" s="511"/>
      <c r="C226" s="509" t="s">
        <v>607</v>
      </c>
      <c r="D226" s="489" t="s">
        <v>739</v>
      </c>
      <c r="E226" s="300">
        <v>104</v>
      </c>
      <c r="F226" s="300">
        <v>143</v>
      </c>
      <c r="G226" s="300">
        <v>5.4</v>
      </c>
      <c r="H226" s="300">
        <v>34.58</v>
      </c>
      <c r="I226" s="300">
        <v>540.4</v>
      </c>
      <c r="J226" s="300">
        <v>23.4</v>
      </c>
      <c r="K226" s="300">
        <v>67.67</v>
      </c>
      <c r="L226" s="300">
        <v>134.93</v>
      </c>
      <c r="M226" s="300">
        <v>117.07</v>
      </c>
      <c r="N226" s="300">
        <v>75.81</v>
      </c>
      <c r="O226" s="300">
        <v>26.1</v>
      </c>
      <c r="P226" s="273">
        <v>15.43</v>
      </c>
      <c r="Q226" s="273">
        <v>15.82</v>
      </c>
      <c r="R226" s="273">
        <v>15.46</v>
      </c>
      <c r="S226" s="273">
        <v>15.57</v>
      </c>
      <c r="T226" s="300">
        <v>687.42</v>
      </c>
      <c r="U226" s="273">
        <f>(S226-15.25)/15.25*100</f>
        <v>2.0983606557377068</v>
      </c>
      <c r="V226" s="489">
        <v>8</v>
      </c>
    </row>
    <row r="227" spans="1:22" ht="13.5" customHeight="1">
      <c r="A227" s="509"/>
      <c r="B227" s="511"/>
      <c r="C227" s="509" t="s">
        <v>607</v>
      </c>
      <c r="D227" s="489" t="s">
        <v>752</v>
      </c>
      <c r="E227" s="300">
        <v>95.6</v>
      </c>
      <c r="F227" s="300">
        <v>153</v>
      </c>
      <c r="G227" s="300">
        <v>8.6999999999999993</v>
      </c>
      <c r="H227" s="300">
        <v>36.299999999999997</v>
      </c>
      <c r="I227" s="300">
        <v>317.2</v>
      </c>
      <c r="J227" s="300">
        <v>23.2</v>
      </c>
      <c r="K227" s="300">
        <v>63.9</v>
      </c>
      <c r="L227" s="300">
        <v>134.1</v>
      </c>
      <c r="M227" s="300">
        <v>122.8</v>
      </c>
      <c r="N227" s="300">
        <v>91.6</v>
      </c>
      <c r="O227" s="300">
        <v>25.1</v>
      </c>
      <c r="P227" s="273">
        <v>14.41</v>
      </c>
      <c r="Q227" s="273">
        <v>13.36</v>
      </c>
      <c r="R227" s="273">
        <v>13.22</v>
      </c>
      <c r="S227" s="273">
        <v>13.66</v>
      </c>
      <c r="T227" s="300">
        <v>683</v>
      </c>
      <c r="U227" s="273">
        <f>(S227-12.76)/12.76*100</f>
        <v>7.0532915360501605</v>
      </c>
      <c r="V227" s="489">
        <v>3</v>
      </c>
    </row>
    <row r="228" spans="1:22" ht="13.5" customHeight="1">
      <c r="A228" s="509"/>
      <c r="B228" s="511"/>
      <c r="C228" s="509" t="s">
        <v>607</v>
      </c>
      <c r="D228" s="489" t="s">
        <v>774</v>
      </c>
      <c r="E228" s="300">
        <v>98</v>
      </c>
      <c r="F228" s="300">
        <v>153</v>
      </c>
      <c r="G228" s="300">
        <v>7.2</v>
      </c>
      <c r="H228" s="300">
        <v>25.5</v>
      </c>
      <c r="I228" s="300">
        <v>254.2</v>
      </c>
      <c r="J228" s="300">
        <v>16.5</v>
      </c>
      <c r="K228" s="300">
        <v>64.7</v>
      </c>
      <c r="L228" s="300">
        <v>165</v>
      </c>
      <c r="M228" s="300">
        <v>152</v>
      </c>
      <c r="N228" s="300">
        <v>91.9</v>
      </c>
      <c r="O228" s="300">
        <v>25.3</v>
      </c>
      <c r="P228" s="273">
        <v>14.29</v>
      </c>
      <c r="Q228" s="273">
        <v>15.01</v>
      </c>
      <c r="R228" s="273">
        <v>14.59</v>
      </c>
      <c r="S228" s="273">
        <v>14.63</v>
      </c>
      <c r="T228" s="300">
        <v>609.70000000000005</v>
      </c>
      <c r="U228" s="300">
        <v>-2.85</v>
      </c>
      <c r="V228" s="489">
        <v>8</v>
      </c>
    </row>
    <row r="229" spans="1:22" ht="13.5" customHeight="1">
      <c r="A229" s="509"/>
      <c r="B229" s="511"/>
      <c r="C229" s="509" t="s">
        <v>607</v>
      </c>
      <c r="D229" s="489" t="s">
        <v>766</v>
      </c>
      <c r="E229" s="300">
        <v>97.4</v>
      </c>
      <c r="F229" s="300">
        <v>142</v>
      </c>
      <c r="G229" s="300">
        <v>6.3</v>
      </c>
      <c r="H229" s="300">
        <v>36.799999999999997</v>
      </c>
      <c r="I229" s="300">
        <v>484.1</v>
      </c>
      <c r="J229" s="300">
        <v>21.4</v>
      </c>
      <c r="K229" s="300">
        <v>58.1</v>
      </c>
      <c r="L229" s="300">
        <v>140.30000000000001</v>
      </c>
      <c r="M229" s="300">
        <v>126.6</v>
      </c>
      <c r="N229" s="300">
        <v>90.2</v>
      </c>
      <c r="O229" s="300">
        <v>23.8</v>
      </c>
      <c r="P229" s="273">
        <v>12.4</v>
      </c>
      <c r="Q229" s="273">
        <v>12.85</v>
      </c>
      <c r="R229" s="273">
        <v>11.95</v>
      </c>
      <c r="S229" s="273">
        <v>12.4</v>
      </c>
      <c r="T229" s="300">
        <v>619.98</v>
      </c>
      <c r="U229" s="300">
        <v>2.59</v>
      </c>
      <c r="V229" s="489">
        <v>5</v>
      </c>
    </row>
    <row r="230" spans="1:22" ht="13.5" customHeight="1">
      <c r="A230" s="509"/>
      <c r="B230" s="511"/>
      <c r="C230" s="509" t="s">
        <v>607</v>
      </c>
      <c r="D230" s="489" t="s">
        <v>741</v>
      </c>
      <c r="E230" s="300">
        <v>90</v>
      </c>
      <c r="F230" s="300">
        <v>140</v>
      </c>
      <c r="G230" s="300">
        <v>9.6199999999999992</v>
      </c>
      <c r="H230" s="300">
        <v>33.97</v>
      </c>
      <c r="I230" s="300">
        <v>353.12</v>
      </c>
      <c r="J230" s="300">
        <v>21.83</v>
      </c>
      <c r="K230" s="300">
        <v>64.260000000000005</v>
      </c>
      <c r="L230" s="300">
        <v>148.62</v>
      </c>
      <c r="M230" s="300">
        <v>136.72999999999999</v>
      </c>
      <c r="N230" s="300">
        <v>92</v>
      </c>
      <c r="O230" s="300">
        <v>26.5</v>
      </c>
      <c r="P230" s="273">
        <v>14.16</v>
      </c>
      <c r="Q230" s="273">
        <v>14.14</v>
      </c>
      <c r="R230" s="273">
        <v>14.21</v>
      </c>
      <c r="S230" s="273">
        <v>14.17</v>
      </c>
      <c r="T230" s="300">
        <v>708.56</v>
      </c>
      <c r="U230" s="273">
        <f>(S230-13.58)/13.58*100</f>
        <v>4.34462444771723</v>
      </c>
      <c r="V230" s="489">
        <v>8</v>
      </c>
    </row>
    <row r="231" spans="1:22" ht="13.5" customHeight="1">
      <c r="A231" s="509"/>
      <c r="B231" s="511"/>
      <c r="C231" s="509" t="s">
        <v>607</v>
      </c>
      <c r="D231" s="489" t="s">
        <v>825</v>
      </c>
      <c r="E231" s="300">
        <v>88.9</v>
      </c>
      <c r="F231" s="300">
        <v>146</v>
      </c>
      <c r="G231" s="300">
        <v>6.84</v>
      </c>
      <c r="H231" s="300">
        <v>31.77</v>
      </c>
      <c r="I231" s="300">
        <v>364.5</v>
      </c>
      <c r="J231" s="300">
        <v>23.09</v>
      </c>
      <c r="K231" s="300">
        <v>72.7</v>
      </c>
      <c r="L231" s="300">
        <v>123.37</v>
      </c>
      <c r="M231" s="300">
        <v>119.44</v>
      </c>
      <c r="N231" s="300">
        <v>96.89</v>
      </c>
      <c r="O231" s="300">
        <v>26.3</v>
      </c>
      <c r="P231" s="273">
        <v>12.76</v>
      </c>
      <c r="Q231" s="273">
        <v>12.06</v>
      </c>
      <c r="R231" s="273">
        <v>12.77</v>
      </c>
      <c r="S231" s="273">
        <f>AVERAGE(P231:R231)</f>
        <v>12.530000000000001</v>
      </c>
      <c r="T231" s="300">
        <v>623.38</v>
      </c>
      <c r="U231" s="273">
        <f>(S231-13.13)/13.13*100</f>
        <v>-4.5696877380045668</v>
      </c>
      <c r="V231" s="489">
        <v>12</v>
      </c>
    </row>
    <row r="232" spans="1:22" ht="13.5" customHeight="1">
      <c r="A232" s="509"/>
      <c r="B232" s="511"/>
      <c r="C232" s="509" t="s">
        <v>607</v>
      </c>
      <c r="D232" s="489" t="s">
        <v>742</v>
      </c>
      <c r="E232" s="300">
        <v>101</v>
      </c>
      <c r="F232" s="300">
        <v>146</v>
      </c>
      <c r="G232" s="300">
        <v>6.9</v>
      </c>
      <c r="H232" s="300">
        <v>36.299999999999997</v>
      </c>
      <c r="I232" s="300">
        <v>429.7</v>
      </c>
      <c r="J232" s="300">
        <v>21.5</v>
      </c>
      <c r="K232" s="300">
        <v>59.2</v>
      </c>
      <c r="L232" s="300">
        <v>131.80000000000001</v>
      </c>
      <c r="M232" s="300">
        <v>116.5</v>
      </c>
      <c r="N232" s="300">
        <v>88.39</v>
      </c>
      <c r="O232" s="300">
        <v>25.9</v>
      </c>
      <c r="P232" s="273">
        <v>12.08</v>
      </c>
      <c r="Q232" s="273">
        <v>12.05</v>
      </c>
      <c r="R232" s="273">
        <v>11.67</v>
      </c>
      <c r="S232" s="273">
        <v>11.93</v>
      </c>
      <c r="T232" s="300">
        <v>596.70000000000005</v>
      </c>
      <c r="U232" s="273">
        <f>(S232-11.55)/11.55*100</f>
        <v>3.2900432900432812</v>
      </c>
      <c r="V232" s="489">
        <v>7</v>
      </c>
    </row>
    <row r="233" spans="1:22" ht="13.5" customHeight="1">
      <c r="A233" s="509"/>
      <c r="B233" s="511"/>
      <c r="C233" s="509" t="s">
        <v>607</v>
      </c>
      <c r="D233" s="489" t="s">
        <v>768</v>
      </c>
      <c r="E233" s="300">
        <v>82</v>
      </c>
      <c r="F233" s="300">
        <v>145</v>
      </c>
      <c r="G233" s="300">
        <v>9.1999999999999993</v>
      </c>
      <c r="H233" s="300">
        <v>32.1</v>
      </c>
      <c r="I233" s="300">
        <v>248.9</v>
      </c>
      <c r="J233" s="300">
        <v>23.2</v>
      </c>
      <c r="K233" s="300">
        <v>72.2</v>
      </c>
      <c r="L233" s="300">
        <v>110.2</v>
      </c>
      <c r="M233" s="300">
        <v>106.8</v>
      </c>
      <c r="N233" s="300">
        <v>96.9</v>
      </c>
      <c r="O233" s="300">
        <v>25.6</v>
      </c>
      <c r="P233" s="273">
        <v>13.52</v>
      </c>
      <c r="Q233" s="273">
        <v>14.06</v>
      </c>
      <c r="R233" s="273">
        <v>13.47</v>
      </c>
      <c r="S233" s="273">
        <v>13.68</v>
      </c>
      <c r="T233" s="300">
        <v>633.52</v>
      </c>
      <c r="U233" s="300">
        <v>6.15</v>
      </c>
      <c r="V233" s="489">
        <v>6</v>
      </c>
    </row>
    <row r="234" spans="1:22" ht="13.5" customHeight="1">
      <c r="A234" s="509"/>
      <c r="B234" s="511"/>
      <c r="C234" s="509" t="s">
        <v>607</v>
      </c>
      <c r="D234" s="489" t="s">
        <v>826</v>
      </c>
      <c r="E234" s="300">
        <v>141</v>
      </c>
      <c r="F234" s="300">
        <v>92</v>
      </c>
      <c r="G234" s="300">
        <v>7.2</v>
      </c>
      <c r="H234" s="300">
        <v>34.299999999999997</v>
      </c>
      <c r="I234" s="300">
        <v>375</v>
      </c>
      <c r="J234" s="300">
        <v>24.1</v>
      </c>
      <c r="K234" s="300">
        <v>70.2</v>
      </c>
      <c r="L234" s="300">
        <v>136.19999999999999</v>
      </c>
      <c r="M234" s="300">
        <v>121.5</v>
      </c>
      <c r="N234" s="300">
        <v>89.3</v>
      </c>
      <c r="O234" s="300">
        <v>25.3</v>
      </c>
      <c r="P234" s="273">
        <v>13.1</v>
      </c>
      <c r="Q234" s="273">
        <v>13.8</v>
      </c>
      <c r="R234" s="273">
        <v>13.1</v>
      </c>
      <c r="S234" s="273">
        <v>13.3</v>
      </c>
      <c r="T234" s="300">
        <v>667.5</v>
      </c>
      <c r="U234" s="300">
        <v>12</v>
      </c>
      <c r="V234" s="489">
        <v>1</v>
      </c>
    </row>
    <row r="235" spans="1:22" ht="13.5" customHeight="1">
      <c r="A235" s="509"/>
      <c r="B235" s="511"/>
      <c r="C235" s="509" t="s">
        <v>607</v>
      </c>
      <c r="D235" s="489" t="s">
        <v>827</v>
      </c>
      <c r="E235" s="300">
        <v>107.8</v>
      </c>
      <c r="F235" s="300">
        <v>147</v>
      </c>
      <c r="G235" s="300">
        <v>8.1300000000000008</v>
      </c>
      <c r="H235" s="300">
        <v>43.05</v>
      </c>
      <c r="I235" s="300">
        <v>429.5</v>
      </c>
      <c r="J235" s="300">
        <v>20.23</v>
      </c>
      <c r="K235" s="300">
        <v>47</v>
      </c>
      <c r="L235" s="300">
        <v>155.19999999999999</v>
      </c>
      <c r="M235" s="300">
        <v>138.6</v>
      </c>
      <c r="N235" s="300">
        <v>89.3</v>
      </c>
      <c r="O235" s="300">
        <v>26.8</v>
      </c>
      <c r="P235" s="273">
        <v>17.12</v>
      </c>
      <c r="Q235" s="273">
        <v>18.09</v>
      </c>
      <c r="R235" s="273">
        <v>17.940000000000001</v>
      </c>
      <c r="S235" s="273">
        <v>17.71</v>
      </c>
      <c r="T235" s="300">
        <v>745.4</v>
      </c>
      <c r="U235" s="300">
        <v>6.81</v>
      </c>
      <c r="V235" s="489">
        <v>1</v>
      </c>
    </row>
    <row r="236" spans="1:22" ht="13.5" customHeight="1">
      <c r="A236" s="509"/>
      <c r="B236" s="511"/>
      <c r="C236" s="509" t="s">
        <v>607</v>
      </c>
      <c r="D236" s="489" t="s">
        <v>753</v>
      </c>
      <c r="E236" s="300">
        <v>92</v>
      </c>
      <c r="F236" s="300">
        <v>151</v>
      </c>
      <c r="G236" s="300">
        <v>9.14</v>
      </c>
      <c r="H236" s="300">
        <v>34.799999999999997</v>
      </c>
      <c r="I236" s="300">
        <v>280.7</v>
      </c>
      <c r="J236" s="300">
        <v>22.18</v>
      </c>
      <c r="K236" s="300">
        <v>63.7</v>
      </c>
      <c r="L236" s="300">
        <v>139.4</v>
      </c>
      <c r="M236" s="300">
        <v>130.9</v>
      </c>
      <c r="N236" s="300">
        <v>93.9</v>
      </c>
      <c r="O236" s="300">
        <v>26.6</v>
      </c>
      <c r="P236" s="273">
        <v>15.12</v>
      </c>
      <c r="Q236" s="273">
        <v>15.38</v>
      </c>
      <c r="R236" s="273">
        <v>15.24</v>
      </c>
      <c r="S236" s="273">
        <v>15.25</v>
      </c>
      <c r="T236" s="300">
        <v>694</v>
      </c>
      <c r="U236" s="300">
        <v>1.73</v>
      </c>
      <c r="V236" s="489">
        <v>11</v>
      </c>
    </row>
    <row r="237" spans="1:22" ht="13.5" customHeight="1">
      <c r="A237" s="509"/>
      <c r="B237" s="511"/>
      <c r="C237" s="509" t="s">
        <v>607</v>
      </c>
      <c r="D237" s="490" t="s">
        <v>745</v>
      </c>
      <c r="E237" s="302">
        <f>AVERAGE(E224:E236)</f>
        <v>100.1</v>
      </c>
      <c r="F237" s="302">
        <f t="shared" ref="F237:T237" si="27">AVERAGE(F224:F236)</f>
        <v>142.92307692307693</v>
      </c>
      <c r="G237" s="302">
        <f t="shared" si="27"/>
        <v>7.8538461538461535</v>
      </c>
      <c r="H237" s="302">
        <f t="shared" si="27"/>
        <v>35.180000000000007</v>
      </c>
      <c r="I237" s="302">
        <f t="shared" si="27"/>
        <v>366.73230769230764</v>
      </c>
      <c r="J237" s="302">
        <f t="shared" si="27"/>
        <v>22.120769230769231</v>
      </c>
      <c r="K237" s="302">
        <f t="shared" si="27"/>
        <v>63.518461538461558</v>
      </c>
      <c r="L237" s="302">
        <f t="shared" si="27"/>
        <v>137.03230769230771</v>
      </c>
      <c r="M237" s="302">
        <f t="shared" si="27"/>
        <v>125.63384615384615</v>
      </c>
      <c r="N237" s="302">
        <f t="shared" si="27"/>
        <v>90.971538461538472</v>
      </c>
      <c r="O237" s="302">
        <f t="shared" si="27"/>
        <v>25.805384615384622</v>
      </c>
      <c r="P237" s="302">
        <f t="shared" si="27"/>
        <v>14.261538461538462</v>
      </c>
      <c r="Q237" s="302">
        <f t="shared" si="27"/>
        <v>14.297692307692309</v>
      </c>
      <c r="R237" s="302">
        <f t="shared" si="27"/>
        <v>14.129999999999999</v>
      </c>
      <c r="S237" s="302">
        <f t="shared" si="27"/>
        <v>14.226153846153847</v>
      </c>
      <c r="T237" s="302">
        <f t="shared" si="27"/>
        <v>663.93692307692311</v>
      </c>
      <c r="U237" s="302">
        <f>(T237-637.46)/637.46*100</f>
        <v>4.1535034475768002</v>
      </c>
      <c r="V237" s="490">
        <v>4</v>
      </c>
    </row>
    <row r="238" spans="1:22" ht="13.5" customHeight="1">
      <c r="A238" s="509" t="s">
        <v>871</v>
      </c>
      <c r="B238" s="511"/>
      <c r="C238" s="509" t="s">
        <v>604</v>
      </c>
      <c r="D238" s="489" t="s">
        <v>783</v>
      </c>
      <c r="E238" s="271">
        <v>104.3</v>
      </c>
      <c r="F238" s="271">
        <v>145</v>
      </c>
      <c r="G238" s="271">
        <v>7.7</v>
      </c>
      <c r="H238" s="271">
        <v>36.700000000000003</v>
      </c>
      <c r="I238" s="271">
        <v>376.6</v>
      </c>
      <c r="J238" s="271">
        <v>23.3</v>
      </c>
      <c r="K238" s="271">
        <v>63.5</v>
      </c>
      <c r="L238" s="271">
        <v>134.30000000000001</v>
      </c>
      <c r="M238" s="271">
        <v>118</v>
      </c>
      <c r="N238" s="271">
        <v>87.9</v>
      </c>
      <c r="O238" s="271">
        <v>24.2</v>
      </c>
      <c r="P238" s="272">
        <v>14.05</v>
      </c>
      <c r="Q238" s="272">
        <v>13.9</v>
      </c>
      <c r="R238" s="272">
        <v>14.2</v>
      </c>
      <c r="S238" s="272">
        <v>14.05</v>
      </c>
      <c r="T238" s="271">
        <v>619.49</v>
      </c>
      <c r="U238" s="273">
        <f>(S238-14.17)/14.17*100</f>
        <v>-0.84685956245588723</v>
      </c>
      <c r="V238" s="489">
        <v>14</v>
      </c>
    </row>
    <row r="239" spans="1:22" ht="13.5" customHeight="1">
      <c r="A239" s="509"/>
      <c r="B239" s="511"/>
      <c r="C239" s="509" t="s">
        <v>604</v>
      </c>
      <c r="D239" s="489" t="s">
        <v>751</v>
      </c>
      <c r="E239" s="271">
        <v>88.1</v>
      </c>
      <c r="F239" s="271">
        <v>145</v>
      </c>
      <c r="G239" s="271">
        <v>6.84</v>
      </c>
      <c r="H239" s="271">
        <v>33.6</v>
      </c>
      <c r="I239" s="271">
        <v>391.23</v>
      </c>
      <c r="J239" s="271">
        <v>23.73</v>
      </c>
      <c r="K239" s="271">
        <v>70.63</v>
      </c>
      <c r="L239" s="271">
        <v>106.54</v>
      </c>
      <c r="M239" s="271">
        <v>99.47</v>
      </c>
      <c r="N239" s="271">
        <v>93.36</v>
      </c>
      <c r="O239" s="271">
        <v>25.5</v>
      </c>
      <c r="P239" s="272">
        <v>12.26</v>
      </c>
      <c r="Q239" s="272">
        <v>12.21</v>
      </c>
      <c r="R239" s="272">
        <v>11.77</v>
      </c>
      <c r="S239" s="272">
        <v>12.08</v>
      </c>
      <c r="T239" s="271">
        <v>601</v>
      </c>
      <c r="U239" s="273">
        <f>(S239-12.47)/12.47*100</f>
        <v>-3.1275060144346472</v>
      </c>
      <c r="V239" s="489">
        <v>15</v>
      </c>
    </row>
    <row r="240" spans="1:22" ht="13.5" customHeight="1">
      <c r="A240" s="509"/>
      <c r="B240" s="511"/>
      <c r="C240" s="509" t="s">
        <v>604</v>
      </c>
      <c r="D240" s="489" t="s">
        <v>872</v>
      </c>
      <c r="E240" s="271">
        <v>97.6</v>
      </c>
      <c r="F240" s="271">
        <v>146</v>
      </c>
      <c r="G240" s="271">
        <v>9.7200000000000006</v>
      </c>
      <c r="H240" s="271">
        <v>42.97</v>
      </c>
      <c r="I240" s="271">
        <v>342.07818930041151</v>
      </c>
      <c r="J240" s="271">
        <v>23.89</v>
      </c>
      <c r="K240" s="271">
        <v>55.6</v>
      </c>
      <c r="L240" s="271">
        <v>146.30000000000001</v>
      </c>
      <c r="M240" s="271">
        <v>130.69999999999999</v>
      </c>
      <c r="N240" s="271">
        <v>89.29</v>
      </c>
      <c r="O240" s="271">
        <v>23.8</v>
      </c>
      <c r="P240" s="272">
        <v>14.58</v>
      </c>
      <c r="Q240" s="272">
        <v>13.32</v>
      </c>
      <c r="R240" s="272">
        <v>14.27</v>
      </c>
      <c r="S240" s="272">
        <v>14.06</v>
      </c>
      <c r="T240" s="271">
        <v>702.83</v>
      </c>
      <c r="U240" s="273">
        <v>3.28</v>
      </c>
      <c r="V240" s="489">
        <v>5</v>
      </c>
    </row>
    <row r="241" spans="1:22" ht="13.5" customHeight="1">
      <c r="A241" s="509"/>
      <c r="B241" s="511"/>
      <c r="C241" s="509" t="s">
        <v>604</v>
      </c>
      <c r="D241" s="489" t="s">
        <v>739</v>
      </c>
      <c r="E241" s="271">
        <v>90.8</v>
      </c>
      <c r="F241" s="271">
        <v>146</v>
      </c>
      <c r="G241" s="271">
        <v>8.8000000000000007</v>
      </c>
      <c r="H241" s="271">
        <v>33.6</v>
      </c>
      <c r="I241" s="271">
        <v>281.82</v>
      </c>
      <c r="J241" s="271">
        <v>23.12</v>
      </c>
      <c r="K241" s="271">
        <v>68.81</v>
      </c>
      <c r="L241" s="271">
        <v>146.38999999999999</v>
      </c>
      <c r="M241" s="271">
        <v>120.47</v>
      </c>
      <c r="N241" s="271">
        <v>82.29</v>
      </c>
      <c r="O241" s="271">
        <v>26.2</v>
      </c>
      <c r="P241" s="272">
        <v>15.73</v>
      </c>
      <c r="Q241" s="272">
        <v>15.92</v>
      </c>
      <c r="R241" s="272">
        <v>15.84</v>
      </c>
      <c r="S241" s="272">
        <v>15.83</v>
      </c>
      <c r="T241" s="271">
        <v>698.93</v>
      </c>
      <c r="U241" s="273">
        <f>(S241-15.04)/15.04*100</f>
        <v>5.2526595744680913</v>
      </c>
      <c r="V241" s="489">
        <v>8</v>
      </c>
    </row>
    <row r="242" spans="1:22" ht="13.5" customHeight="1">
      <c r="A242" s="509"/>
      <c r="B242" s="511"/>
      <c r="C242" s="509" t="s">
        <v>604</v>
      </c>
      <c r="D242" s="489" t="s">
        <v>752</v>
      </c>
      <c r="E242" s="271">
        <v>86.2</v>
      </c>
      <c r="F242" s="271">
        <v>153</v>
      </c>
      <c r="G242" s="271">
        <v>8.6</v>
      </c>
      <c r="H242" s="271">
        <v>32.9</v>
      </c>
      <c r="I242" s="271">
        <v>282.60000000000002</v>
      </c>
      <c r="J242" s="271">
        <v>24.2</v>
      </c>
      <c r="K242" s="271">
        <v>73.599999999999994</v>
      </c>
      <c r="L242" s="271">
        <v>105.3</v>
      </c>
      <c r="M242" s="271">
        <v>98.6</v>
      </c>
      <c r="N242" s="271">
        <v>93.6</v>
      </c>
      <c r="O242" s="271">
        <v>24.3</v>
      </c>
      <c r="P242" s="272">
        <v>12.63</v>
      </c>
      <c r="Q242" s="272">
        <v>11.51</v>
      </c>
      <c r="R242" s="272">
        <v>12.7</v>
      </c>
      <c r="S242" s="272">
        <v>12.28</v>
      </c>
      <c r="T242" s="271">
        <v>614</v>
      </c>
      <c r="U242" s="273">
        <v>-0.4</v>
      </c>
      <c r="V242" s="489">
        <v>12</v>
      </c>
    </row>
    <row r="243" spans="1:22" ht="13.5" customHeight="1">
      <c r="A243" s="509"/>
      <c r="B243" s="511"/>
      <c r="C243" s="509" t="s">
        <v>604</v>
      </c>
      <c r="D243" s="489" t="s">
        <v>774</v>
      </c>
      <c r="E243" s="271">
        <v>109</v>
      </c>
      <c r="F243" s="271">
        <v>153</v>
      </c>
      <c r="G243" s="271">
        <v>7.2</v>
      </c>
      <c r="H243" s="271">
        <v>26.5</v>
      </c>
      <c r="I243" s="271">
        <v>268.10000000000002</v>
      </c>
      <c r="J243" s="271">
        <v>20.9</v>
      </c>
      <c r="K243" s="271">
        <v>78.7</v>
      </c>
      <c r="L243" s="271">
        <v>173</v>
      </c>
      <c r="M243" s="271">
        <v>148.6</v>
      </c>
      <c r="N243" s="271">
        <v>85.9</v>
      </c>
      <c r="O243" s="271">
        <v>22.3</v>
      </c>
      <c r="P243" s="272">
        <v>14.81</v>
      </c>
      <c r="Q243" s="272">
        <v>14.68</v>
      </c>
      <c r="R243" s="272">
        <v>15.06</v>
      </c>
      <c r="S243" s="272">
        <v>14.85</v>
      </c>
      <c r="T243" s="271">
        <v>664.65</v>
      </c>
      <c r="U243" s="273">
        <v>7.19</v>
      </c>
      <c r="V243" s="489">
        <v>7</v>
      </c>
    </row>
    <row r="244" spans="1:22" ht="13.5" customHeight="1">
      <c r="A244" s="509"/>
      <c r="B244" s="511"/>
      <c r="C244" s="509" t="s">
        <v>604</v>
      </c>
      <c r="D244" s="489" t="s">
        <v>873</v>
      </c>
      <c r="E244" s="271">
        <v>93.9</v>
      </c>
      <c r="F244" s="271">
        <v>139</v>
      </c>
      <c r="G244" s="271">
        <v>6.8</v>
      </c>
      <c r="H244" s="271">
        <v>35</v>
      </c>
      <c r="I244" s="271">
        <v>414.7</v>
      </c>
      <c r="J244" s="271">
        <v>23.7</v>
      </c>
      <c r="K244" s="271">
        <v>67.7</v>
      </c>
      <c r="L244" s="271">
        <v>110.5</v>
      </c>
      <c r="M244" s="271">
        <v>105.6</v>
      </c>
      <c r="N244" s="271">
        <v>95.6</v>
      </c>
      <c r="O244" s="271">
        <v>25.2</v>
      </c>
      <c r="P244" s="272">
        <v>11.54</v>
      </c>
      <c r="Q244" s="272">
        <v>11.62</v>
      </c>
      <c r="R244" s="272">
        <v>11.32</v>
      </c>
      <c r="S244" s="272">
        <v>11.49</v>
      </c>
      <c r="T244" s="271">
        <v>608.41999999999996</v>
      </c>
      <c r="U244" s="273">
        <v>0.52</v>
      </c>
      <c r="V244" s="489">
        <v>14</v>
      </c>
    </row>
    <row r="245" spans="1:22" ht="13.5" customHeight="1">
      <c r="A245" s="509"/>
      <c r="B245" s="511"/>
      <c r="C245" s="509" t="s">
        <v>604</v>
      </c>
      <c r="D245" s="489" t="s">
        <v>741</v>
      </c>
      <c r="E245" s="271">
        <v>86</v>
      </c>
      <c r="F245" s="271">
        <v>151</v>
      </c>
      <c r="G245" s="271">
        <v>8.7799999999999994</v>
      </c>
      <c r="H245" s="271">
        <v>30.26</v>
      </c>
      <c r="I245" s="271">
        <v>344.65</v>
      </c>
      <c r="J245" s="271">
        <v>19.68</v>
      </c>
      <c r="K245" s="271">
        <v>65.040000000000006</v>
      </c>
      <c r="L245" s="271">
        <v>161.69999999999999</v>
      </c>
      <c r="M245" s="271">
        <v>149.6</v>
      </c>
      <c r="N245" s="271">
        <v>92.52</v>
      </c>
      <c r="O245" s="271">
        <v>24.7</v>
      </c>
      <c r="P245" s="272">
        <v>14.28</v>
      </c>
      <c r="Q245" s="272">
        <v>14.17</v>
      </c>
      <c r="R245" s="272">
        <v>13.94</v>
      </c>
      <c r="S245" s="272">
        <v>14.13</v>
      </c>
      <c r="T245" s="271">
        <v>706.5</v>
      </c>
      <c r="U245" s="273">
        <v>7.19</v>
      </c>
      <c r="V245" s="489">
        <v>3</v>
      </c>
    </row>
    <row r="246" spans="1:22" ht="13.5" customHeight="1">
      <c r="A246" s="509"/>
      <c r="B246" s="511"/>
      <c r="C246" s="509" t="s">
        <v>604</v>
      </c>
      <c r="D246" s="489" t="s">
        <v>874</v>
      </c>
      <c r="E246" s="271">
        <v>94.4</v>
      </c>
      <c r="F246" s="271">
        <v>143</v>
      </c>
      <c r="G246" s="271">
        <v>4.4000000000000004</v>
      </c>
      <c r="H246" s="271">
        <v>32.9</v>
      </c>
      <c r="I246" s="271">
        <v>645.5</v>
      </c>
      <c r="J246" s="271">
        <v>23.8</v>
      </c>
      <c r="K246" s="271">
        <v>72.5</v>
      </c>
      <c r="L246" s="271">
        <v>124.1</v>
      </c>
      <c r="M246" s="271">
        <v>117.2</v>
      </c>
      <c r="N246" s="271">
        <v>94.4</v>
      </c>
      <c r="O246" s="271">
        <v>26.2</v>
      </c>
      <c r="P246" s="272">
        <v>12.1</v>
      </c>
      <c r="Q246" s="272">
        <v>12.9</v>
      </c>
      <c r="R246" s="272">
        <v>14.4</v>
      </c>
      <c r="S246" s="272">
        <v>13.1</v>
      </c>
      <c r="T246" s="271">
        <v>656.8</v>
      </c>
      <c r="U246" s="273">
        <v>3.6</v>
      </c>
      <c r="V246" s="489">
        <v>11</v>
      </c>
    </row>
    <row r="247" spans="1:22" ht="13.5" customHeight="1">
      <c r="A247" s="509"/>
      <c r="B247" s="511"/>
      <c r="C247" s="509" t="s">
        <v>604</v>
      </c>
      <c r="D247" s="489" t="s">
        <v>754</v>
      </c>
      <c r="E247" s="271">
        <v>94</v>
      </c>
      <c r="F247" s="271">
        <v>144</v>
      </c>
      <c r="G247" s="271">
        <v>7.9</v>
      </c>
      <c r="H247" s="271">
        <v>32.1</v>
      </c>
      <c r="I247" s="271">
        <v>306.39999999999998</v>
      </c>
      <c r="J247" s="271">
        <v>21.8</v>
      </c>
      <c r="K247" s="271">
        <v>67.900000000000006</v>
      </c>
      <c r="L247" s="271">
        <v>114.4</v>
      </c>
      <c r="M247" s="271">
        <v>101.2</v>
      </c>
      <c r="N247" s="271">
        <v>88.5</v>
      </c>
      <c r="O247" s="271">
        <v>26.4</v>
      </c>
      <c r="P247" s="272">
        <v>11.45</v>
      </c>
      <c r="Q247" s="272">
        <v>11.55</v>
      </c>
      <c r="R247" s="272">
        <v>11.85</v>
      </c>
      <c r="S247" s="272">
        <v>11.62</v>
      </c>
      <c r="T247" s="271">
        <v>580.79999999999995</v>
      </c>
      <c r="U247" s="273">
        <v>0.84</v>
      </c>
      <c r="V247" s="489">
        <v>12</v>
      </c>
    </row>
    <row r="248" spans="1:22" ht="13.5" customHeight="1">
      <c r="A248" s="509"/>
      <c r="B248" s="511"/>
      <c r="C248" s="509" t="s">
        <v>604</v>
      </c>
      <c r="D248" s="489" t="s">
        <v>827</v>
      </c>
      <c r="E248" s="271">
        <v>109.8</v>
      </c>
      <c r="F248" s="271">
        <v>151</v>
      </c>
      <c r="G248" s="271">
        <v>8.51</v>
      </c>
      <c r="H248" s="271">
        <v>56.16</v>
      </c>
      <c r="I248" s="271">
        <v>559.9</v>
      </c>
      <c r="J248" s="271">
        <v>30.53</v>
      </c>
      <c r="K248" s="271">
        <v>54.4</v>
      </c>
      <c r="L248" s="271">
        <v>96.4</v>
      </c>
      <c r="M248" s="271">
        <v>93.4</v>
      </c>
      <c r="N248" s="271">
        <v>96.9</v>
      </c>
      <c r="O248" s="271">
        <v>24.2</v>
      </c>
      <c r="P248" s="272">
        <v>15.74</v>
      </c>
      <c r="Q248" s="272">
        <v>14.95</v>
      </c>
      <c r="R248" s="272">
        <v>16.11</v>
      </c>
      <c r="S248" s="272">
        <v>15.6</v>
      </c>
      <c r="T248" s="271">
        <v>728.3</v>
      </c>
      <c r="U248" s="273">
        <v>3.05</v>
      </c>
      <c r="V248" s="489">
        <v>7</v>
      </c>
    </row>
    <row r="249" spans="1:22" ht="13.5" customHeight="1">
      <c r="A249" s="509"/>
      <c r="B249" s="511"/>
      <c r="C249" s="509" t="s">
        <v>604</v>
      </c>
      <c r="D249" s="489" t="s">
        <v>753</v>
      </c>
      <c r="E249" s="271">
        <v>91</v>
      </c>
      <c r="F249" s="271">
        <v>138</v>
      </c>
      <c r="G249" s="271">
        <v>9.5</v>
      </c>
      <c r="H249" s="271">
        <v>37.1</v>
      </c>
      <c r="I249" s="271">
        <v>290.5</v>
      </c>
      <c r="J249" s="271">
        <v>21.5</v>
      </c>
      <c r="K249" s="271">
        <v>57.8</v>
      </c>
      <c r="L249" s="271">
        <v>140.4</v>
      </c>
      <c r="M249" s="271">
        <v>133.6</v>
      </c>
      <c r="N249" s="271">
        <v>95.1</v>
      </c>
      <c r="O249" s="271">
        <v>26.6</v>
      </c>
      <c r="P249" s="272">
        <v>13.83</v>
      </c>
      <c r="Q249" s="272">
        <v>14.14</v>
      </c>
      <c r="R249" s="272">
        <v>14.25</v>
      </c>
      <c r="S249" s="272">
        <v>14.07</v>
      </c>
      <c r="T249" s="271">
        <v>669.7</v>
      </c>
      <c r="U249" s="273">
        <v>7.8</v>
      </c>
      <c r="V249" s="489">
        <v>5</v>
      </c>
    </row>
    <row r="250" spans="1:22" ht="13.5" customHeight="1">
      <c r="A250" s="509"/>
      <c r="B250" s="511"/>
      <c r="C250" s="509" t="s">
        <v>604</v>
      </c>
      <c r="D250" s="490" t="s">
        <v>745</v>
      </c>
      <c r="E250" s="304">
        <f>AVERAGE(E238:E249)</f>
        <v>95.424999999999997</v>
      </c>
      <c r="F250" s="304">
        <f t="shared" ref="F250:T250" si="28">AVERAGE(F238:F249)</f>
        <v>146.16666666666666</v>
      </c>
      <c r="G250" s="304">
        <f t="shared" si="28"/>
        <v>7.8958333333333348</v>
      </c>
      <c r="H250" s="304">
        <f t="shared" si="28"/>
        <v>35.815833333333337</v>
      </c>
      <c r="I250" s="304">
        <f t="shared" si="28"/>
        <v>375.33984910836762</v>
      </c>
      <c r="J250" s="304">
        <f t="shared" si="28"/>
        <v>23.345833333333335</v>
      </c>
      <c r="K250" s="304">
        <f t="shared" si="28"/>
        <v>66.348333333333315</v>
      </c>
      <c r="L250" s="304">
        <f t="shared" si="28"/>
        <v>129.94416666666669</v>
      </c>
      <c r="M250" s="304">
        <f t="shared" si="28"/>
        <v>118.03666666666668</v>
      </c>
      <c r="N250" s="304">
        <f t="shared" si="28"/>
        <v>91.279999999999987</v>
      </c>
      <c r="O250" s="304">
        <f t="shared" si="28"/>
        <v>24.966666666666669</v>
      </c>
      <c r="P250" s="305">
        <f t="shared" si="28"/>
        <v>13.583333333333334</v>
      </c>
      <c r="Q250" s="305">
        <f t="shared" si="28"/>
        <v>13.405833333333334</v>
      </c>
      <c r="R250" s="305">
        <f t="shared" si="28"/>
        <v>13.809166666666664</v>
      </c>
      <c r="S250" s="305">
        <f t="shared" si="28"/>
        <v>13.596666666666664</v>
      </c>
      <c r="T250" s="304">
        <f t="shared" si="28"/>
        <v>654.28499999999997</v>
      </c>
      <c r="U250" s="303">
        <v>2.9235488437942303</v>
      </c>
      <c r="V250" s="490">
        <v>11</v>
      </c>
    </row>
    <row r="251" spans="1:22" ht="13.5" customHeight="1">
      <c r="A251" s="509" t="s">
        <v>867</v>
      </c>
      <c r="B251" s="511"/>
      <c r="C251" s="509" t="s">
        <v>693</v>
      </c>
      <c r="D251" s="265" t="s">
        <v>751</v>
      </c>
      <c r="E251" s="266">
        <v>90.3</v>
      </c>
      <c r="F251" s="266">
        <v>150</v>
      </c>
      <c r="G251" s="266">
        <v>6.97</v>
      </c>
      <c r="H251" s="266">
        <v>32.46</v>
      </c>
      <c r="I251" s="266">
        <v>465.71</v>
      </c>
      <c r="J251" s="266">
        <v>26.64</v>
      </c>
      <c r="K251" s="266">
        <v>82.07</v>
      </c>
      <c r="L251" s="266">
        <v>109.9</v>
      </c>
      <c r="M251" s="266">
        <v>97.6</v>
      </c>
      <c r="N251" s="266">
        <v>88.81</v>
      </c>
      <c r="O251" s="266">
        <v>26.13</v>
      </c>
      <c r="P251" s="266">
        <v>188.2</v>
      </c>
      <c r="Q251" s="266">
        <v>181.4</v>
      </c>
      <c r="R251" s="266"/>
      <c r="S251" s="266">
        <v>184.8</v>
      </c>
      <c r="T251" s="266">
        <v>684.45</v>
      </c>
      <c r="U251" s="267">
        <v>3.24</v>
      </c>
      <c r="V251" s="265">
        <v>3</v>
      </c>
    </row>
    <row r="252" spans="1:22" ht="13.5" customHeight="1">
      <c r="A252" s="509"/>
      <c r="B252" s="511"/>
      <c r="C252" s="509" t="s">
        <v>693</v>
      </c>
      <c r="D252" s="265" t="s">
        <v>739</v>
      </c>
      <c r="E252" s="266">
        <v>78</v>
      </c>
      <c r="F252" s="266">
        <v>150</v>
      </c>
      <c r="G252" s="266">
        <v>7.41</v>
      </c>
      <c r="H252" s="266">
        <v>28.01</v>
      </c>
      <c r="I252" s="266">
        <v>278</v>
      </c>
      <c r="J252" s="266">
        <v>21.16</v>
      </c>
      <c r="K252" s="266">
        <v>75.540000000000006</v>
      </c>
      <c r="L252" s="266">
        <v>177.3</v>
      </c>
      <c r="M252" s="266">
        <v>140.69999999999999</v>
      </c>
      <c r="N252" s="266">
        <v>79.36</v>
      </c>
      <c r="O252" s="266">
        <v>25.1</v>
      </c>
      <c r="P252" s="266">
        <v>222.46</v>
      </c>
      <c r="Q252" s="266">
        <v>213.84</v>
      </c>
      <c r="R252" s="266"/>
      <c r="S252" s="266">
        <v>218.15</v>
      </c>
      <c r="T252" s="266">
        <v>727.2</v>
      </c>
      <c r="U252" s="267">
        <v>5.35</v>
      </c>
      <c r="V252" s="265">
        <v>1</v>
      </c>
    </row>
    <row r="253" spans="1:22" ht="13.5" customHeight="1">
      <c r="A253" s="509"/>
      <c r="B253" s="511"/>
      <c r="C253" s="509" t="s">
        <v>693</v>
      </c>
      <c r="D253" s="265" t="s">
        <v>755</v>
      </c>
      <c r="E253" s="266">
        <v>94.2</v>
      </c>
      <c r="F253" s="266">
        <v>143</v>
      </c>
      <c r="G253" s="266">
        <v>7.8</v>
      </c>
      <c r="H253" s="266">
        <v>33.700000000000003</v>
      </c>
      <c r="I253" s="266">
        <v>332.3</v>
      </c>
      <c r="J253" s="266">
        <v>22.9</v>
      </c>
      <c r="K253" s="266">
        <v>68</v>
      </c>
      <c r="L253" s="266">
        <v>123.4</v>
      </c>
      <c r="M253" s="266">
        <v>112.9</v>
      </c>
      <c r="N253" s="266">
        <v>91.5</v>
      </c>
      <c r="O253" s="266">
        <v>26</v>
      </c>
      <c r="P253" s="266">
        <v>336.2</v>
      </c>
      <c r="Q253" s="266">
        <v>345.6</v>
      </c>
      <c r="R253" s="266"/>
      <c r="S253" s="266">
        <v>340.9</v>
      </c>
      <c r="T253" s="266">
        <v>681.8</v>
      </c>
      <c r="U253" s="267">
        <v>4.88</v>
      </c>
      <c r="V253" s="265">
        <v>2</v>
      </c>
    </row>
    <row r="254" spans="1:22" ht="13.5" customHeight="1">
      <c r="A254" s="509"/>
      <c r="B254" s="511"/>
      <c r="C254" s="509" t="s">
        <v>693</v>
      </c>
      <c r="D254" s="265" t="s">
        <v>774</v>
      </c>
      <c r="E254" s="266">
        <v>108</v>
      </c>
      <c r="F254" s="266">
        <v>153</v>
      </c>
      <c r="G254" s="266">
        <v>7.6</v>
      </c>
      <c r="H254" s="266">
        <v>27.5</v>
      </c>
      <c r="I254" s="266">
        <v>261.8</v>
      </c>
      <c r="J254" s="266">
        <v>23.6</v>
      </c>
      <c r="K254" s="266">
        <v>85.9</v>
      </c>
      <c r="L254" s="266">
        <v>152</v>
      </c>
      <c r="M254" s="266">
        <v>122.1</v>
      </c>
      <c r="N254" s="266">
        <v>80.3</v>
      </c>
      <c r="O254" s="266">
        <v>24.8</v>
      </c>
      <c r="P254" s="266">
        <v>318.58999999999997</v>
      </c>
      <c r="Q254" s="266">
        <v>320.2</v>
      </c>
      <c r="R254" s="266"/>
      <c r="S254" s="266">
        <v>319.39999999999998</v>
      </c>
      <c r="T254" s="266">
        <v>705.53</v>
      </c>
      <c r="U254" s="267">
        <v>9.08</v>
      </c>
      <c r="V254" s="265">
        <v>2</v>
      </c>
    </row>
    <row r="255" spans="1:22" ht="13.5" customHeight="1">
      <c r="A255" s="509"/>
      <c r="B255" s="511"/>
      <c r="C255" s="509" t="s">
        <v>693</v>
      </c>
      <c r="D255" s="265" t="s">
        <v>875</v>
      </c>
      <c r="E255" s="266">
        <v>96</v>
      </c>
      <c r="F255" s="266">
        <v>131</v>
      </c>
      <c r="G255" s="266">
        <v>4</v>
      </c>
      <c r="H255" s="266">
        <v>27.6</v>
      </c>
      <c r="I255" s="266">
        <v>590</v>
      </c>
      <c r="J255" s="266">
        <v>17.8</v>
      </c>
      <c r="K255" s="266">
        <v>64.5</v>
      </c>
      <c r="L255" s="266">
        <v>186.5</v>
      </c>
      <c r="M255" s="266">
        <v>179.1</v>
      </c>
      <c r="N255" s="266">
        <v>96</v>
      </c>
      <c r="O255" s="266">
        <v>26.7</v>
      </c>
      <c r="P255" s="266">
        <v>167.34</v>
      </c>
      <c r="Q255" s="266">
        <v>167.84</v>
      </c>
      <c r="R255" s="266" t="s">
        <v>868</v>
      </c>
      <c r="S255" s="266">
        <v>167.59</v>
      </c>
      <c r="T255" s="266">
        <v>670.35</v>
      </c>
      <c r="U255" s="267">
        <v>3.73</v>
      </c>
      <c r="V255" s="265">
        <v>4</v>
      </c>
    </row>
    <row r="256" spans="1:22" ht="13.5" customHeight="1">
      <c r="A256" s="509"/>
      <c r="B256" s="511"/>
      <c r="C256" s="509" t="s">
        <v>693</v>
      </c>
      <c r="D256" s="265" t="s">
        <v>741</v>
      </c>
      <c r="E256" s="266">
        <v>90</v>
      </c>
      <c r="F256" s="266">
        <v>153</v>
      </c>
      <c r="G256" s="266">
        <v>9.8000000000000007</v>
      </c>
      <c r="H256" s="266">
        <v>36.5</v>
      </c>
      <c r="I256" s="266">
        <v>372.4</v>
      </c>
      <c r="J256" s="266">
        <v>23.1</v>
      </c>
      <c r="K256" s="266">
        <v>63.3</v>
      </c>
      <c r="L256" s="266">
        <v>108.8</v>
      </c>
      <c r="M256" s="266">
        <v>98.2</v>
      </c>
      <c r="N256" s="266">
        <v>90.3</v>
      </c>
      <c r="O256" s="266">
        <v>28.5</v>
      </c>
      <c r="P256" s="266">
        <v>199.36</v>
      </c>
      <c r="Q256" s="266">
        <v>203.84</v>
      </c>
      <c r="R256" s="266"/>
      <c r="S256" s="266">
        <v>201.6</v>
      </c>
      <c r="T256" s="266">
        <v>672</v>
      </c>
      <c r="U256" s="267">
        <v>5.23</v>
      </c>
      <c r="V256" s="265">
        <v>4</v>
      </c>
    </row>
    <row r="257" spans="1:22" ht="13.5" customHeight="1">
      <c r="A257" s="509"/>
      <c r="B257" s="511"/>
      <c r="C257" s="509" t="s">
        <v>693</v>
      </c>
      <c r="D257" s="265" t="s">
        <v>876</v>
      </c>
      <c r="E257" s="266">
        <v>96</v>
      </c>
      <c r="F257" s="266">
        <v>157</v>
      </c>
      <c r="G257" s="266">
        <v>7.1</v>
      </c>
      <c r="H257" s="266">
        <v>29.3</v>
      </c>
      <c r="I257" s="266">
        <v>80.400000000000006</v>
      </c>
      <c r="J257" s="266">
        <v>23.8</v>
      </c>
      <c r="K257" s="266">
        <v>81</v>
      </c>
      <c r="L257" s="266">
        <v>146.5</v>
      </c>
      <c r="M257" s="266">
        <v>142.5</v>
      </c>
      <c r="N257" s="266">
        <v>97.2</v>
      </c>
      <c r="O257" s="266">
        <v>25.2</v>
      </c>
      <c r="P257" s="266">
        <v>213.3</v>
      </c>
      <c r="Q257" s="266">
        <v>211.1</v>
      </c>
      <c r="R257" s="266"/>
      <c r="S257" s="266">
        <v>212.2</v>
      </c>
      <c r="T257" s="266">
        <v>707.3</v>
      </c>
      <c r="U257" s="267">
        <v>0.8</v>
      </c>
      <c r="V257" s="265">
        <v>4</v>
      </c>
    </row>
    <row r="258" spans="1:22" ht="13.5" customHeight="1">
      <c r="A258" s="509"/>
      <c r="B258" s="511"/>
      <c r="C258" s="509" t="s">
        <v>693</v>
      </c>
      <c r="D258" s="265" t="s">
        <v>772</v>
      </c>
      <c r="E258" s="266">
        <v>95</v>
      </c>
      <c r="F258" s="266">
        <v>136</v>
      </c>
      <c r="G258" s="266">
        <v>8.1999999999999993</v>
      </c>
      <c r="H258" s="266">
        <v>29.3</v>
      </c>
      <c r="I258" s="266">
        <v>256.8</v>
      </c>
      <c r="J258" s="266">
        <v>21.1</v>
      </c>
      <c r="K258" s="266">
        <v>72.3</v>
      </c>
      <c r="L258" s="266">
        <v>120.6</v>
      </c>
      <c r="M258" s="266">
        <v>110.3</v>
      </c>
      <c r="N258" s="266">
        <v>91.4</v>
      </c>
      <c r="O258" s="266">
        <v>26.2</v>
      </c>
      <c r="P258" s="266">
        <v>289.7</v>
      </c>
      <c r="Q258" s="266">
        <v>298.3</v>
      </c>
      <c r="R258" s="266"/>
      <c r="S258" s="266">
        <v>294</v>
      </c>
      <c r="T258" s="266">
        <v>588</v>
      </c>
      <c r="U258" s="267">
        <v>3.34</v>
      </c>
      <c r="V258" s="265">
        <v>4</v>
      </c>
    </row>
    <row r="259" spans="1:22" ht="13.5" customHeight="1">
      <c r="A259" s="509"/>
      <c r="B259" s="511"/>
      <c r="C259" s="509" t="s">
        <v>693</v>
      </c>
      <c r="D259" s="265" t="s">
        <v>764</v>
      </c>
      <c r="E259" s="266">
        <v>96.4</v>
      </c>
      <c r="F259" s="266">
        <v>132</v>
      </c>
      <c r="G259" s="266">
        <v>6.5</v>
      </c>
      <c r="H259" s="266">
        <v>25.2</v>
      </c>
      <c r="I259" s="266">
        <v>287.69230769230768</v>
      </c>
      <c r="J259" s="266">
        <v>19.600000000000001</v>
      </c>
      <c r="K259" s="266">
        <v>71</v>
      </c>
      <c r="L259" s="266">
        <v>146.6</v>
      </c>
      <c r="M259" s="266">
        <v>138.30000000000001</v>
      </c>
      <c r="N259" s="266">
        <v>94.3</v>
      </c>
      <c r="O259" s="266">
        <v>27.3</v>
      </c>
      <c r="P259" s="266">
        <v>305.60000000000002</v>
      </c>
      <c r="Q259" s="266">
        <v>314.8</v>
      </c>
      <c r="R259" s="266"/>
      <c r="S259" s="266">
        <v>310.2</v>
      </c>
      <c r="T259" s="266">
        <v>738.6</v>
      </c>
      <c r="U259" s="267">
        <v>6.7</v>
      </c>
      <c r="V259" s="265">
        <v>4</v>
      </c>
    </row>
    <row r="260" spans="1:22" ht="13.5" customHeight="1">
      <c r="A260" s="509"/>
      <c r="B260" s="511"/>
      <c r="C260" s="509" t="s">
        <v>693</v>
      </c>
      <c r="D260" s="265" t="s">
        <v>753</v>
      </c>
      <c r="E260" s="266">
        <v>100</v>
      </c>
      <c r="F260" s="266">
        <v>146</v>
      </c>
      <c r="G260" s="266">
        <v>7.92</v>
      </c>
      <c r="H260" s="266">
        <v>31.71</v>
      </c>
      <c r="I260" s="266">
        <v>300.38</v>
      </c>
      <c r="J260" s="266">
        <v>23.5</v>
      </c>
      <c r="K260" s="266">
        <v>74.11</v>
      </c>
      <c r="L260" s="266">
        <v>117</v>
      </c>
      <c r="M260" s="266">
        <v>114.9</v>
      </c>
      <c r="N260" s="266">
        <v>98.23</v>
      </c>
      <c r="O260" s="266">
        <v>26.6</v>
      </c>
      <c r="P260" s="266">
        <v>265</v>
      </c>
      <c r="Q260" s="266">
        <v>276.5</v>
      </c>
      <c r="R260" s="266"/>
      <c r="S260" s="266">
        <v>270.8</v>
      </c>
      <c r="T260" s="266">
        <v>681.2</v>
      </c>
      <c r="U260" s="267">
        <v>5.66</v>
      </c>
      <c r="V260" s="265">
        <v>2</v>
      </c>
    </row>
    <row r="261" spans="1:22" s="462" customFormat="1" ht="13.5" customHeight="1">
      <c r="A261" s="509"/>
      <c r="B261" s="511"/>
      <c r="C261" s="509" t="s">
        <v>693</v>
      </c>
      <c r="D261" s="268" t="s">
        <v>877</v>
      </c>
      <c r="E261" s="269">
        <f>AVERAGE(E251:E260)</f>
        <v>94.39</v>
      </c>
      <c r="F261" s="269">
        <f t="shared" ref="F261:Q261" si="29">AVERAGE(F251:F260)</f>
        <v>145.1</v>
      </c>
      <c r="G261" s="269">
        <f t="shared" si="29"/>
        <v>7.33</v>
      </c>
      <c r="H261" s="269">
        <f t="shared" si="29"/>
        <v>30.128000000000004</v>
      </c>
      <c r="I261" s="269">
        <f t="shared" si="29"/>
        <v>322.54823076923083</v>
      </c>
      <c r="J261" s="269">
        <f t="shared" si="29"/>
        <v>22.32</v>
      </c>
      <c r="K261" s="269">
        <f t="shared" si="29"/>
        <v>73.771999999999991</v>
      </c>
      <c r="L261" s="269">
        <f t="shared" si="29"/>
        <v>138.85999999999999</v>
      </c>
      <c r="M261" s="269">
        <f t="shared" si="29"/>
        <v>125.66000000000001</v>
      </c>
      <c r="N261" s="269">
        <f t="shared" si="29"/>
        <v>90.74</v>
      </c>
      <c r="O261" s="269">
        <f t="shared" si="29"/>
        <v>26.252999999999997</v>
      </c>
      <c r="P261" s="269">
        <f t="shared" si="29"/>
        <v>250.57499999999996</v>
      </c>
      <c r="Q261" s="269">
        <f t="shared" si="29"/>
        <v>253.34199999999996</v>
      </c>
      <c r="R261" s="269"/>
      <c r="S261" s="269">
        <f t="shared" ref="S261:T261" si="30">AVERAGE(S251:S260)</f>
        <v>251.964</v>
      </c>
      <c r="T261" s="269">
        <f t="shared" si="30"/>
        <v>685.64300000000003</v>
      </c>
      <c r="U261" s="270">
        <v>4.795115166521474</v>
      </c>
      <c r="V261" s="268">
        <v>4</v>
      </c>
    </row>
    <row r="262" spans="1:22" ht="13.5" customHeight="1">
      <c r="A262" s="509" t="s">
        <v>878</v>
      </c>
      <c r="B262" s="511" t="s">
        <v>611</v>
      </c>
      <c r="C262" s="509" t="s">
        <v>610</v>
      </c>
      <c r="D262" s="489" t="s">
        <v>783</v>
      </c>
      <c r="E262" s="300">
        <v>106.3</v>
      </c>
      <c r="F262" s="300">
        <v>150</v>
      </c>
      <c r="G262" s="300">
        <v>6.6</v>
      </c>
      <c r="H262" s="300">
        <v>33.4</v>
      </c>
      <c r="I262" s="300">
        <v>406.1</v>
      </c>
      <c r="J262" s="300">
        <v>22.2</v>
      </c>
      <c r="K262" s="300">
        <v>66.5</v>
      </c>
      <c r="L262" s="300">
        <v>126.5</v>
      </c>
      <c r="M262" s="300">
        <v>118.3</v>
      </c>
      <c r="N262" s="300">
        <v>93.5</v>
      </c>
      <c r="O262" s="300">
        <v>26.5</v>
      </c>
      <c r="P262" s="273">
        <v>16.7</v>
      </c>
      <c r="Q262" s="273">
        <v>16.149999999999999</v>
      </c>
      <c r="R262" s="273">
        <v>16.5</v>
      </c>
      <c r="S262" s="273">
        <v>16.45</v>
      </c>
      <c r="T262" s="300">
        <v>682.01</v>
      </c>
      <c r="U262" s="300">
        <v>4.91</v>
      </c>
      <c r="V262" s="489">
        <v>3</v>
      </c>
    </row>
    <row r="263" spans="1:22" ht="13.5" customHeight="1">
      <c r="A263" s="509"/>
      <c r="B263" s="511"/>
      <c r="C263" s="509" t="s">
        <v>610</v>
      </c>
      <c r="D263" s="489" t="s">
        <v>750</v>
      </c>
      <c r="E263" s="300">
        <v>101.1</v>
      </c>
      <c r="F263" s="300">
        <v>152</v>
      </c>
      <c r="G263" s="300">
        <v>9.2100000000000009</v>
      </c>
      <c r="H263" s="300">
        <v>46.39</v>
      </c>
      <c r="I263" s="300">
        <v>403.7</v>
      </c>
      <c r="J263" s="300">
        <v>21.7</v>
      </c>
      <c r="K263" s="300">
        <v>46.78</v>
      </c>
      <c r="L263" s="300">
        <v>129.69999999999999</v>
      </c>
      <c r="M263" s="300">
        <v>120</v>
      </c>
      <c r="N263" s="300">
        <v>92.52</v>
      </c>
      <c r="O263" s="300">
        <v>27.81</v>
      </c>
      <c r="P263" s="273">
        <v>12.71</v>
      </c>
      <c r="Q263" s="273">
        <v>12.08</v>
      </c>
      <c r="R263" s="273">
        <v>13.26</v>
      </c>
      <c r="S263" s="273">
        <v>12.68</v>
      </c>
      <c r="T263" s="300">
        <v>634.16999999999996</v>
      </c>
      <c r="U263" s="300">
        <v>3.88</v>
      </c>
      <c r="V263" s="489">
        <v>10</v>
      </c>
    </row>
    <row r="264" spans="1:22" ht="13.5" customHeight="1">
      <c r="A264" s="509"/>
      <c r="B264" s="511"/>
      <c r="C264" s="509" t="s">
        <v>610</v>
      </c>
      <c r="D264" s="489" t="s">
        <v>739</v>
      </c>
      <c r="E264" s="300">
        <v>110</v>
      </c>
      <c r="F264" s="300">
        <v>146</v>
      </c>
      <c r="G264" s="300">
        <v>5.5</v>
      </c>
      <c r="H264" s="300">
        <v>34.78</v>
      </c>
      <c r="I264" s="300">
        <v>532.29999999999995</v>
      </c>
      <c r="J264" s="300">
        <v>23.98</v>
      </c>
      <c r="K264" s="300">
        <v>68.95</v>
      </c>
      <c r="L264" s="300">
        <v>130.93</v>
      </c>
      <c r="M264" s="300">
        <v>101.53</v>
      </c>
      <c r="N264" s="300">
        <v>77.55</v>
      </c>
      <c r="O264" s="300">
        <v>27.6</v>
      </c>
      <c r="P264" s="273">
        <v>14.37</v>
      </c>
      <c r="Q264" s="273">
        <v>14.38</v>
      </c>
      <c r="R264" s="273">
        <v>14.96</v>
      </c>
      <c r="S264" s="273">
        <v>14.57</v>
      </c>
      <c r="T264" s="300">
        <v>643.27</v>
      </c>
      <c r="U264" s="273">
        <f>(S264-15.25)/15.25*100</f>
        <v>-4.4590163934426208</v>
      </c>
      <c r="V264" s="489">
        <v>12</v>
      </c>
    </row>
    <row r="265" spans="1:22" ht="13.5" customHeight="1">
      <c r="A265" s="509"/>
      <c r="B265" s="511"/>
      <c r="C265" s="509" t="s">
        <v>610</v>
      </c>
      <c r="D265" s="489" t="s">
        <v>752</v>
      </c>
      <c r="E265" s="300">
        <v>97.2</v>
      </c>
      <c r="F265" s="300">
        <v>154</v>
      </c>
      <c r="G265" s="300">
        <v>8.6999999999999993</v>
      </c>
      <c r="H265" s="300">
        <v>35.6</v>
      </c>
      <c r="I265" s="300">
        <v>309.2</v>
      </c>
      <c r="J265" s="300">
        <v>22.8</v>
      </c>
      <c r="K265" s="300">
        <v>64</v>
      </c>
      <c r="L265" s="300">
        <v>135.9</v>
      </c>
      <c r="M265" s="300">
        <v>123.3</v>
      </c>
      <c r="N265" s="300">
        <v>90.7</v>
      </c>
      <c r="O265" s="300">
        <v>24.8</v>
      </c>
      <c r="P265" s="273">
        <v>13.26</v>
      </c>
      <c r="Q265" s="273">
        <v>12.6</v>
      </c>
      <c r="R265" s="273">
        <v>13.56</v>
      </c>
      <c r="S265" s="273">
        <v>13.14</v>
      </c>
      <c r="T265" s="300">
        <v>657</v>
      </c>
      <c r="U265" s="273">
        <f>(S265-12.76)/12.76*100</f>
        <v>2.9780564263322944</v>
      </c>
      <c r="V265" s="489">
        <v>8</v>
      </c>
    </row>
    <row r="266" spans="1:22" ht="13.5" customHeight="1">
      <c r="A266" s="509"/>
      <c r="B266" s="511"/>
      <c r="C266" s="509" t="s">
        <v>610</v>
      </c>
      <c r="D266" s="489" t="s">
        <v>774</v>
      </c>
      <c r="E266" s="300">
        <v>105</v>
      </c>
      <c r="F266" s="300">
        <v>154</v>
      </c>
      <c r="G266" s="300">
        <v>7.2</v>
      </c>
      <c r="H266" s="300">
        <v>19.600000000000001</v>
      </c>
      <c r="I266" s="300">
        <v>172.2</v>
      </c>
      <c r="J266" s="300">
        <v>13</v>
      </c>
      <c r="K266" s="300">
        <v>66.2</v>
      </c>
      <c r="L266" s="300">
        <v>199</v>
      </c>
      <c r="M266" s="300">
        <v>180</v>
      </c>
      <c r="N266" s="300">
        <v>90.4</v>
      </c>
      <c r="O266" s="300">
        <v>27.5</v>
      </c>
      <c r="P266" s="273">
        <v>15.07</v>
      </c>
      <c r="Q266" s="273">
        <v>14.58</v>
      </c>
      <c r="R266" s="273">
        <v>14.67</v>
      </c>
      <c r="S266" s="273">
        <v>14.77</v>
      </c>
      <c r="T266" s="300">
        <v>615.70000000000005</v>
      </c>
      <c r="U266" s="300">
        <v>-1.9</v>
      </c>
      <c r="V266" s="489">
        <v>7</v>
      </c>
    </row>
    <row r="267" spans="1:22" ht="13.5" customHeight="1">
      <c r="A267" s="509"/>
      <c r="B267" s="511"/>
      <c r="C267" s="509" t="s">
        <v>610</v>
      </c>
      <c r="D267" s="489" t="s">
        <v>766</v>
      </c>
      <c r="E267" s="300">
        <v>100.1</v>
      </c>
      <c r="F267" s="300">
        <v>141</v>
      </c>
      <c r="G267" s="300">
        <v>5.3</v>
      </c>
      <c r="H267" s="300">
        <v>30.8</v>
      </c>
      <c r="I267" s="300">
        <v>481.1</v>
      </c>
      <c r="J267" s="300">
        <v>19.5</v>
      </c>
      <c r="K267" s="300">
        <v>63.4</v>
      </c>
      <c r="L267" s="300">
        <v>138.5</v>
      </c>
      <c r="M267" s="300">
        <v>121.9</v>
      </c>
      <c r="N267" s="300">
        <v>88</v>
      </c>
      <c r="O267" s="300">
        <v>25.1</v>
      </c>
      <c r="P267" s="273">
        <v>11.84</v>
      </c>
      <c r="Q267" s="273">
        <v>11.93</v>
      </c>
      <c r="R267" s="273">
        <v>11.42</v>
      </c>
      <c r="S267" s="273">
        <v>11.73</v>
      </c>
      <c r="T267" s="300">
        <v>586.52</v>
      </c>
      <c r="U267" s="300">
        <v>-2.95</v>
      </c>
      <c r="V267" s="489">
        <v>13</v>
      </c>
    </row>
    <row r="268" spans="1:22" ht="13.5" customHeight="1">
      <c r="A268" s="509"/>
      <c r="B268" s="511"/>
      <c r="C268" s="509" t="s">
        <v>610</v>
      </c>
      <c r="D268" s="489" t="s">
        <v>741</v>
      </c>
      <c r="E268" s="300">
        <v>92</v>
      </c>
      <c r="F268" s="300">
        <v>143</v>
      </c>
      <c r="G268" s="300">
        <v>8.58</v>
      </c>
      <c r="H268" s="300">
        <v>33.74</v>
      </c>
      <c r="I268" s="300">
        <v>393.24</v>
      </c>
      <c r="J268" s="300">
        <v>22.94</v>
      </c>
      <c r="K268" s="300">
        <v>67.989999999999995</v>
      </c>
      <c r="L268" s="300">
        <v>157.91999999999999</v>
      </c>
      <c r="M268" s="300">
        <v>146.29</v>
      </c>
      <c r="N268" s="300">
        <v>92.64</v>
      </c>
      <c r="O268" s="300">
        <v>24.3</v>
      </c>
      <c r="P268" s="273">
        <v>13.42</v>
      </c>
      <c r="Q268" s="273">
        <v>13.34</v>
      </c>
      <c r="R268" s="273">
        <v>13.35</v>
      </c>
      <c r="S268" s="273">
        <v>13.37</v>
      </c>
      <c r="T268" s="300">
        <v>668.37</v>
      </c>
      <c r="U268" s="273">
        <f>(S268-13.58)/13.58*100</f>
        <v>-1.5463917525773259</v>
      </c>
      <c r="V268" s="489">
        <v>11</v>
      </c>
    </row>
    <row r="269" spans="1:22" ht="13.5" customHeight="1">
      <c r="A269" s="509"/>
      <c r="B269" s="511"/>
      <c r="C269" s="509" t="s">
        <v>610</v>
      </c>
      <c r="D269" s="489" t="s">
        <v>825</v>
      </c>
      <c r="E269" s="300">
        <v>94.9</v>
      </c>
      <c r="F269" s="300">
        <v>147</v>
      </c>
      <c r="G269" s="300">
        <v>6.84</v>
      </c>
      <c r="H269" s="300">
        <v>27.86</v>
      </c>
      <c r="I269" s="300">
        <v>307.3</v>
      </c>
      <c r="J269" s="300">
        <v>21.02</v>
      </c>
      <c r="K269" s="300">
        <v>75.400000000000006</v>
      </c>
      <c r="L269" s="300">
        <v>132.41</v>
      </c>
      <c r="M269" s="300">
        <v>124.33</v>
      </c>
      <c r="N269" s="300">
        <v>93.9</v>
      </c>
      <c r="O269" s="300">
        <v>29.49</v>
      </c>
      <c r="P269" s="273">
        <v>14.15</v>
      </c>
      <c r="Q269" s="273">
        <v>13.67</v>
      </c>
      <c r="R269" s="273">
        <v>13.51</v>
      </c>
      <c r="S269" s="273">
        <f>AVERAGE(P269:R269)</f>
        <v>13.776666666666666</v>
      </c>
      <c r="T269" s="300">
        <v>685.57</v>
      </c>
      <c r="U269" s="273">
        <f>(S269-13.13)/13.13*100</f>
        <v>4.9251078954049099</v>
      </c>
      <c r="V269" s="489">
        <v>4</v>
      </c>
    </row>
    <row r="270" spans="1:22" ht="13.5" customHeight="1">
      <c r="A270" s="509"/>
      <c r="B270" s="511"/>
      <c r="C270" s="509" t="s">
        <v>610</v>
      </c>
      <c r="D270" s="489" t="s">
        <v>742</v>
      </c>
      <c r="E270" s="300">
        <v>97</v>
      </c>
      <c r="F270" s="300">
        <v>147</v>
      </c>
      <c r="G270" s="300">
        <v>6.5</v>
      </c>
      <c r="H270" s="300">
        <v>32</v>
      </c>
      <c r="I270" s="300">
        <v>394.3</v>
      </c>
      <c r="J270" s="300">
        <v>20.6</v>
      </c>
      <c r="K270" s="300">
        <v>64.2</v>
      </c>
      <c r="L270" s="300">
        <v>128</v>
      </c>
      <c r="M270" s="300">
        <v>113.8</v>
      </c>
      <c r="N270" s="300">
        <v>88.87</v>
      </c>
      <c r="O270" s="300">
        <v>28.2</v>
      </c>
      <c r="P270" s="273">
        <v>11.6</v>
      </c>
      <c r="Q270" s="273">
        <v>11.8</v>
      </c>
      <c r="R270" s="273">
        <v>11.35</v>
      </c>
      <c r="S270" s="273">
        <v>11.58</v>
      </c>
      <c r="T270" s="300">
        <v>579.20000000000005</v>
      </c>
      <c r="U270" s="273">
        <f>(S270-11.55)/11.55*100</f>
        <v>0.25974025974025416</v>
      </c>
      <c r="V270" s="489">
        <v>10</v>
      </c>
    </row>
    <row r="271" spans="1:22" ht="13.5" customHeight="1">
      <c r="A271" s="509"/>
      <c r="B271" s="511"/>
      <c r="C271" s="509" t="s">
        <v>610</v>
      </c>
      <c r="D271" s="489" t="s">
        <v>768</v>
      </c>
      <c r="E271" s="300">
        <v>85</v>
      </c>
      <c r="F271" s="300">
        <v>145</v>
      </c>
      <c r="G271" s="300">
        <v>9.3000000000000007</v>
      </c>
      <c r="H271" s="300">
        <v>23.7</v>
      </c>
      <c r="I271" s="300">
        <v>154.80000000000001</v>
      </c>
      <c r="J271" s="300">
        <v>19.2</v>
      </c>
      <c r="K271" s="300">
        <v>81</v>
      </c>
      <c r="L271" s="300">
        <v>120</v>
      </c>
      <c r="M271" s="300">
        <v>117.8</v>
      </c>
      <c r="N271" s="300">
        <v>98.2</v>
      </c>
      <c r="O271" s="300">
        <v>28.1</v>
      </c>
      <c r="P271" s="273">
        <v>13.51</v>
      </c>
      <c r="Q271" s="273">
        <v>13.08</v>
      </c>
      <c r="R271" s="273">
        <v>13.12</v>
      </c>
      <c r="S271" s="273">
        <v>13.24</v>
      </c>
      <c r="T271" s="300">
        <v>612.84</v>
      </c>
      <c r="U271" s="300">
        <v>2.69</v>
      </c>
      <c r="V271" s="489">
        <v>7</v>
      </c>
    </row>
    <row r="272" spans="1:22" ht="13.5" customHeight="1">
      <c r="A272" s="509"/>
      <c r="B272" s="511"/>
      <c r="C272" s="509" t="s">
        <v>610</v>
      </c>
      <c r="D272" s="489" t="s">
        <v>826</v>
      </c>
      <c r="E272" s="300">
        <v>143</v>
      </c>
      <c r="F272" s="300">
        <v>96.7</v>
      </c>
      <c r="G272" s="300">
        <v>6.2</v>
      </c>
      <c r="H272" s="300">
        <v>29.7</v>
      </c>
      <c r="I272" s="300">
        <v>377.4</v>
      </c>
      <c r="J272" s="300">
        <v>22.5</v>
      </c>
      <c r="K272" s="300">
        <v>75.7</v>
      </c>
      <c r="L272" s="300">
        <v>153.4</v>
      </c>
      <c r="M272" s="300">
        <v>135.9</v>
      </c>
      <c r="N272" s="300">
        <v>88.6</v>
      </c>
      <c r="O272" s="300">
        <v>26.3</v>
      </c>
      <c r="P272" s="273">
        <v>12.8</v>
      </c>
      <c r="Q272" s="273">
        <v>12.7</v>
      </c>
      <c r="R272" s="273">
        <v>12.6</v>
      </c>
      <c r="S272" s="273">
        <v>12.7</v>
      </c>
      <c r="T272" s="300">
        <v>636.9</v>
      </c>
      <c r="U272" s="300">
        <v>6.9</v>
      </c>
      <c r="V272" s="489">
        <v>6</v>
      </c>
    </row>
    <row r="273" spans="1:22" ht="13.5" customHeight="1">
      <c r="A273" s="509"/>
      <c r="B273" s="511"/>
      <c r="C273" s="509" t="s">
        <v>610</v>
      </c>
      <c r="D273" s="489" t="s">
        <v>827</v>
      </c>
      <c r="E273" s="300">
        <v>107.2</v>
      </c>
      <c r="F273" s="300">
        <v>147</v>
      </c>
      <c r="G273" s="300">
        <v>6.9</v>
      </c>
      <c r="H273" s="300">
        <v>38.83</v>
      </c>
      <c r="I273" s="300">
        <v>462.8</v>
      </c>
      <c r="J273" s="300">
        <v>20.13</v>
      </c>
      <c r="K273" s="300">
        <v>51.8</v>
      </c>
      <c r="L273" s="300">
        <v>129.1</v>
      </c>
      <c r="M273" s="300">
        <v>115.3</v>
      </c>
      <c r="N273" s="300">
        <v>89.3</v>
      </c>
      <c r="O273" s="300">
        <v>27.7</v>
      </c>
      <c r="P273" s="273">
        <v>16.399999999999999</v>
      </c>
      <c r="Q273" s="273">
        <v>16.55</v>
      </c>
      <c r="R273" s="273">
        <v>15.7</v>
      </c>
      <c r="S273" s="273">
        <v>16.22</v>
      </c>
      <c r="T273" s="300">
        <v>682.7</v>
      </c>
      <c r="U273" s="300">
        <v>-2.1800000000000002</v>
      </c>
      <c r="V273" s="489">
        <v>13</v>
      </c>
    </row>
    <row r="274" spans="1:22" ht="13.5" customHeight="1">
      <c r="A274" s="509"/>
      <c r="B274" s="511"/>
      <c r="C274" s="509" t="s">
        <v>610</v>
      </c>
      <c r="D274" s="489" t="s">
        <v>753</v>
      </c>
      <c r="E274" s="300">
        <v>100</v>
      </c>
      <c r="F274" s="300">
        <v>156</v>
      </c>
      <c r="G274" s="300">
        <v>8.3699999999999992</v>
      </c>
      <c r="H274" s="300">
        <v>35.86</v>
      </c>
      <c r="I274" s="300">
        <v>328.4</v>
      </c>
      <c r="J274" s="300">
        <v>24.17</v>
      </c>
      <c r="K274" s="300">
        <v>67.400000000000006</v>
      </c>
      <c r="L274" s="300">
        <v>163.1</v>
      </c>
      <c r="M274" s="300">
        <v>148.4</v>
      </c>
      <c r="N274" s="300">
        <v>91</v>
      </c>
      <c r="O274" s="300">
        <v>27.1</v>
      </c>
      <c r="P274" s="273">
        <v>16</v>
      </c>
      <c r="Q274" s="273">
        <v>15.68</v>
      </c>
      <c r="R274" s="273">
        <v>14.79</v>
      </c>
      <c r="S274" s="273">
        <v>15.49</v>
      </c>
      <c r="T274" s="300">
        <v>704.93</v>
      </c>
      <c r="U274" s="300">
        <v>3.33</v>
      </c>
      <c r="V274" s="489">
        <v>7</v>
      </c>
    </row>
    <row r="275" spans="1:22" ht="13.5" customHeight="1">
      <c r="A275" s="509"/>
      <c r="B275" s="511"/>
      <c r="C275" s="509" t="s">
        <v>610</v>
      </c>
      <c r="D275" s="490" t="s">
        <v>745</v>
      </c>
      <c r="E275" s="302">
        <f>AVERAGE(E262:E274)</f>
        <v>102.98461538461538</v>
      </c>
      <c r="F275" s="302">
        <f t="shared" ref="F275:T275" si="31">AVERAGE(F262:F274)</f>
        <v>144.51538461538462</v>
      </c>
      <c r="G275" s="302">
        <f t="shared" si="31"/>
        <v>7.3230769230769237</v>
      </c>
      <c r="H275" s="302">
        <f t="shared" si="31"/>
        <v>32.481538461538463</v>
      </c>
      <c r="I275" s="302">
        <f t="shared" si="31"/>
        <v>363.29538461538465</v>
      </c>
      <c r="J275" s="302">
        <f t="shared" si="31"/>
        <v>21.056923076923077</v>
      </c>
      <c r="K275" s="302">
        <f t="shared" si="31"/>
        <v>66.101538461538468</v>
      </c>
      <c r="L275" s="302">
        <f t="shared" si="31"/>
        <v>141.88153846153844</v>
      </c>
      <c r="M275" s="302">
        <f t="shared" si="31"/>
        <v>128.21923076923079</v>
      </c>
      <c r="N275" s="302">
        <f t="shared" si="31"/>
        <v>90.398461538461547</v>
      </c>
      <c r="O275" s="302">
        <f t="shared" si="31"/>
        <v>26.96153846153846</v>
      </c>
      <c r="P275" s="302">
        <f t="shared" si="31"/>
        <v>13.986923076923079</v>
      </c>
      <c r="Q275" s="302">
        <f t="shared" si="31"/>
        <v>13.733846153846155</v>
      </c>
      <c r="R275" s="302">
        <f t="shared" si="31"/>
        <v>13.75307692307692</v>
      </c>
      <c r="S275" s="302">
        <f t="shared" si="31"/>
        <v>13.824358974358974</v>
      </c>
      <c r="T275" s="302">
        <f t="shared" si="31"/>
        <v>645.32153846153835</v>
      </c>
      <c r="U275" s="302">
        <f>(T275-637.46)/637.46*100</f>
        <v>1.2332598847830949</v>
      </c>
      <c r="V275" s="490">
        <v>10</v>
      </c>
    </row>
    <row r="276" spans="1:22" ht="13.5" customHeight="1">
      <c r="A276" s="509" t="s">
        <v>871</v>
      </c>
      <c r="B276" s="511"/>
      <c r="C276" s="509" t="s">
        <v>694</v>
      </c>
      <c r="D276" s="489" t="s">
        <v>783</v>
      </c>
      <c r="E276" s="271">
        <v>104</v>
      </c>
      <c r="F276" s="271">
        <v>146</v>
      </c>
      <c r="G276" s="271">
        <v>7.4</v>
      </c>
      <c r="H276" s="271">
        <v>36.200000000000003</v>
      </c>
      <c r="I276" s="271">
        <v>389.2</v>
      </c>
      <c r="J276" s="271">
        <v>23.6</v>
      </c>
      <c r="K276" s="271">
        <v>65.2</v>
      </c>
      <c r="L276" s="271">
        <v>123.5</v>
      </c>
      <c r="M276" s="271">
        <v>114.2</v>
      </c>
      <c r="N276" s="271">
        <v>92.5</v>
      </c>
      <c r="O276" s="271">
        <v>26.4</v>
      </c>
      <c r="P276" s="272">
        <v>14.8</v>
      </c>
      <c r="Q276" s="272">
        <v>14.55</v>
      </c>
      <c r="R276" s="272">
        <v>15.3</v>
      </c>
      <c r="S276" s="272">
        <v>14.88</v>
      </c>
      <c r="T276" s="271">
        <v>656.23</v>
      </c>
      <c r="U276" s="273">
        <f>(S276-14.17)/14.17*100</f>
        <v>5.0105857445307045</v>
      </c>
      <c r="V276" s="489">
        <v>7</v>
      </c>
    </row>
    <row r="277" spans="1:22" ht="13.5" customHeight="1">
      <c r="A277" s="509"/>
      <c r="B277" s="511"/>
      <c r="C277" s="509" t="s">
        <v>694</v>
      </c>
      <c r="D277" s="489" t="s">
        <v>751</v>
      </c>
      <c r="E277" s="271">
        <v>89.3</v>
      </c>
      <c r="F277" s="271">
        <v>145</v>
      </c>
      <c r="G277" s="271">
        <v>6.84</v>
      </c>
      <c r="H277" s="271">
        <v>34.369999999999997</v>
      </c>
      <c r="I277" s="271">
        <v>402.49</v>
      </c>
      <c r="J277" s="271">
        <v>23.3</v>
      </c>
      <c r="K277" s="271">
        <v>67.790000000000006</v>
      </c>
      <c r="L277" s="271">
        <v>110.37</v>
      </c>
      <c r="M277" s="271">
        <v>101.58</v>
      </c>
      <c r="N277" s="271">
        <v>92.04</v>
      </c>
      <c r="O277" s="271">
        <v>28.67</v>
      </c>
      <c r="P277" s="272">
        <v>13.31</v>
      </c>
      <c r="Q277" s="272">
        <v>13.51</v>
      </c>
      <c r="R277" s="272">
        <v>13.32</v>
      </c>
      <c r="S277" s="272">
        <v>13.38</v>
      </c>
      <c r="T277" s="271">
        <v>665.6</v>
      </c>
      <c r="U277" s="273">
        <f>(S277-12.47)/12.47*100</f>
        <v>7.2975140336808355</v>
      </c>
      <c r="V277" s="489">
        <v>4</v>
      </c>
    </row>
    <row r="278" spans="1:22" ht="13.5" customHeight="1">
      <c r="A278" s="509"/>
      <c r="B278" s="511"/>
      <c r="C278" s="509" t="s">
        <v>694</v>
      </c>
      <c r="D278" s="489" t="s">
        <v>872</v>
      </c>
      <c r="E278" s="271">
        <v>101.9</v>
      </c>
      <c r="F278" s="271">
        <v>144</v>
      </c>
      <c r="G278" s="271">
        <v>9.77</v>
      </c>
      <c r="H278" s="271">
        <v>39.26</v>
      </c>
      <c r="I278" s="271">
        <v>301.84237461617192</v>
      </c>
      <c r="J278" s="271">
        <v>23.34</v>
      </c>
      <c r="K278" s="271">
        <v>59.45</v>
      </c>
      <c r="L278" s="271">
        <v>127.8</v>
      </c>
      <c r="M278" s="271">
        <v>122.2</v>
      </c>
      <c r="N278" s="271">
        <v>95.65</v>
      </c>
      <c r="O278" s="271">
        <v>26.4</v>
      </c>
      <c r="P278" s="272">
        <v>14.45</v>
      </c>
      <c r="Q278" s="272">
        <v>12.99</v>
      </c>
      <c r="R278" s="272">
        <v>13.8</v>
      </c>
      <c r="S278" s="272">
        <v>13.75</v>
      </c>
      <c r="T278" s="271">
        <v>687.33</v>
      </c>
      <c r="U278" s="273">
        <v>1</v>
      </c>
      <c r="V278" s="489">
        <v>11</v>
      </c>
    </row>
    <row r="279" spans="1:22" ht="13.5" customHeight="1">
      <c r="A279" s="509"/>
      <c r="B279" s="511"/>
      <c r="C279" s="509" t="s">
        <v>694</v>
      </c>
      <c r="D279" s="489" t="s">
        <v>739</v>
      </c>
      <c r="E279" s="271">
        <v>99.7</v>
      </c>
      <c r="F279" s="271">
        <v>152</v>
      </c>
      <c r="G279" s="271">
        <v>8.5</v>
      </c>
      <c r="H279" s="271">
        <v>35.200000000000003</v>
      </c>
      <c r="I279" s="271">
        <v>314.12</v>
      </c>
      <c r="J279" s="271">
        <v>23.47</v>
      </c>
      <c r="K279" s="271">
        <v>66.680000000000007</v>
      </c>
      <c r="L279" s="271">
        <v>130.06</v>
      </c>
      <c r="M279" s="271">
        <v>104.31</v>
      </c>
      <c r="N279" s="271">
        <v>80.2</v>
      </c>
      <c r="O279" s="271">
        <v>27.8</v>
      </c>
      <c r="P279" s="272">
        <v>14.92</v>
      </c>
      <c r="Q279" s="272">
        <v>15.05</v>
      </c>
      <c r="R279" s="272">
        <v>14.82</v>
      </c>
      <c r="S279" s="272">
        <v>14.93</v>
      </c>
      <c r="T279" s="271">
        <v>659.19</v>
      </c>
      <c r="U279" s="273">
        <f>(S279-15.04)/15.04*100</f>
        <v>-0.73138297872340052</v>
      </c>
      <c r="V279" s="489">
        <v>15</v>
      </c>
    </row>
    <row r="280" spans="1:22" ht="13.5" customHeight="1">
      <c r="A280" s="509"/>
      <c r="B280" s="511"/>
      <c r="C280" s="509" t="s">
        <v>694</v>
      </c>
      <c r="D280" s="489" t="s">
        <v>752</v>
      </c>
      <c r="E280" s="271">
        <v>86.6</v>
      </c>
      <c r="F280" s="271">
        <v>154</v>
      </c>
      <c r="G280" s="271">
        <v>8</v>
      </c>
      <c r="H280" s="271">
        <v>28.8</v>
      </c>
      <c r="I280" s="271">
        <v>260</v>
      </c>
      <c r="J280" s="271">
        <v>19.8</v>
      </c>
      <c r="K280" s="271">
        <v>68.8</v>
      </c>
      <c r="L280" s="271">
        <v>121.6</v>
      </c>
      <c r="M280" s="271">
        <v>109.4</v>
      </c>
      <c r="N280" s="271">
        <v>90</v>
      </c>
      <c r="O280" s="271">
        <v>27.8</v>
      </c>
      <c r="P280" s="272">
        <v>11.98</v>
      </c>
      <c r="Q280" s="272">
        <v>12.13</v>
      </c>
      <c r="R280" s="272">
        <v>12.94</v>
      </c>
      <c r="S280" s="272">
        <v>12.35</v>
      </c>
      <c r="T280" s="271">
        <v>617.5</v>
      </c>
      <c r="U280" s="273">
        <v>0.2</v>
      </c>
      <c r="V280" s="489">
        <v>9</v>
      </c>
    </row>
    <row r="281" spans="1:22" ht="13.5" customHeight="1">
      <c r="A281" s="509"/>
      <c r="B281" s="511"/>
      <c r="C281" s="509" t="s">
        <v>694</v>
      </c>
      <c r="D281" s="489" t="s">
        <v>774</v>
      </c>
      <c r="E281" s="271">
        <v>107</v>
      </c>
      <c r="F281" s="271">
        <v>154</v>
      </c>
      <c r="G281" s="271">
        <v>7.1</v>
      </c>
      <c r="H281" s="271">
        <v>25.3</v>
      </c>
      <c r="I281" s="271">
        <v>256.3</v>
      </c>
      <c r="J281" s="271">
        <v>16.100000000000001</v>
      </c>
      <c r="K281" s="271">
        <v>63.5</v>
      </c>
      <c r="L281" s="271">
        <v>193.2</v>
      </c>
      <c r="M281" s="271">
        <v>162.5</v>
      </c>
      <c r="N281" s="271">
        <v>84.1</v>
      </c>
      <c r="O281" s="271">
        <v>26</v>
      </c>
      <c r="P281" s="272">
        <v>14.36</v>
      </c>
      <c r="Q281" s="272">
        <v>14.39</v>
      </c>
      <c r="R281" s="272">
        <v>14.41</v>
      </c>
      <c r="S281" s="272">
        <v>14.39</v>
      </c>
      <c r="T281" s="271">
        <v>643.89</v>
      </c>
      <c r="U281" s="273">
        <v>3.84</v>
      </c>
      <c r="V281" s="489">
        <v>11</v>
      </c>
    </row>
    <row r="282" spans="1:22" ht="13.5" customHeight="1">
      <c r="A282" s="509"/>
      <c r="B282" s="511"/>
      <c r="C282" s="509" t="s">
        <v>694</v>
      </c>
      <c r="D282" s="489" t="s">
        <v>873</v>
      </c>
      <c r="E282" s="271">
        <v>95.7</v>
      </c>
      <c r="F282" s="271">
        <v>141</v>
      </c>
      <c r="G282" s="271">
        <v>7.4</v>
      </c>
      <c r="H282" s="271">
        <v>37.799999999999997</v>
      </c>
      <c r="I282" s="271">
        <v>410.8</v>
      </c>
      <c r="J282" s="271">
        <v>21.4</v>
      </c>
      <c r="K282" s="271">
        <v>56.5</v>
      </c>
      <c r="L282" s="271">
        <v>127.8</v>
      </c>
      <c r="M282" s="271">
        <v>121.3</v>
      </c>
      <c r="N282" s="271">
        <v>94.9</v>
      </c>
      <c r="O282" s="271">
        <v>26.5</v>
      </c>
      <c r="P282" s="272">
        <v>11.63</v>
      </c>
      <c r="Q282" s="272">
        <v>11.47</v>
      </c>
      <c r="R282" s="272">
        <v>11.47</v>
      </c>
      <c r="S282" s="272">
        <v>11.52</v>
      </c>
      <c r="T282" s="271">
        <v>609.95000000000005</v>
      </c>
      <c r="U282" s="273">
        <v>0.78</v>
      </c>
      <c r="V282" s="489">
        <v>13</v>
      </c>
    </row>
    <row r="283" spans="1:22" ht="13.5" customHeight="1">
      <c r="A283" s="509"/>
      <c r="B283" s="511"/>
      <c r="C283" s="509" t="s">
        <v>694</v>
      </c>
      <c r="D283" s="489" t="s">
        <v>741</v>
      </c>
      <c r="E283" s="271">
        <v>92</v>
      </c>
      <c r="F283" s="271">
        <v>153</v>
      </c>
      <c r="G283" s="271">
        <v>8.69</v>
      </c>
      <c r="H283" s="271">
        <v>29.67</v>
      </c>
      <c r="I283" s="271">
        <v>341.43</v>
      </c>
      <c r="J283" s="271">
        <v>20.260000000000002</v>
      </c>
      <c r="K283" s="271">
        <v>68.28</v>
      </c>
      <c r="L283" s="271">
        <v>168.62</v>
      </c>
      <c r="M283" s="271">
        <v>154.58000000000001</v>
      </c>
      <c r="N283" s="271">
        <v>91.67</v>
      </c>
      <c r="O283" s="271">
        <v>25.6</v>
      </c>
      <c r="P283" s="272">
        <v>13.24</v>
      </c>
      <c r="Q283" s="272">
        <v>13.25</v>
      </c>
      <c r="R283" s="272">
        <v>13.26</v>
      </c>
      <c r="S283" s="272">
        <v>13.25</v>
      </c>
      <c r="T283" s="271">
        <v>662.5</v>
      </c>
      <c r="U283" s="273">
        <v>0.53</v>
      </c>
      <c r="V283" s="489">
        <v>12</v>
      </c>
    </row>
    <row r="284" spans="1:22" ht="13.5" customHeight="1">
      <c r="A284" s="509"/>
      <c r="B284" s="511"/>
      <c r="C284" s="509" t="s">
        <v>694</v>
      </c>
      <c r="D284" s="489" t="s">
        <v>874</v>
      </c>
      <c r="E284" s="271">
        <v>94.5</v>
      </c>
      <c r="F284" s="271">
        <v>145</v>
      </c>
      <c r="G284" s="271">
        <v>5.8</v>
      </c>
      <c r="H284" s="271">
        <v>26.1</v>
      </c>
      <c r="I284" s="271">
        <v>348.3</v>
      </c>
      <c r="J284" s="271">
        <v>21.4</v>
      </c>
      <c r="K284" s="271">
        <v>82.3</v>
      </c>
      <c r="L284" s="271">
        <v>110.8</v>
      </c>
      <c r="M284" s="271">
        <v>94.9</v>
      </c>
      <c r="N284" s="271">
        <v>85.6</v>
      </c>
      <c r="O284" s="271">
        <v>30.1</v>
      </c>
      <c r="P284" s="272">
        <v>12.8</v>
      </c>
      <c r="Q284" s="272">
        <v>13.5</v>
      </c>
      <c r="R284" s="272">
        <v>13.4</v>
      </c>
      <c r="S284" s="272">
        <v>13.2</v>
      </c>
      <c r="T284" s="271">
        <v>662.3</v>
      </c>
      <c r="U284" s="273">
        <v>4.5</v>
      </c>
      <c r="V284" s="489">
        <v>9</v>
      </c>
    </row>
    <row r="285" spans="1:22" ht="13.5" customHeight="1">
      <c r="A285" s="509"/>
      <c r="B285" s="511"/>
      <c r="C285" s="509" t="s">
        <v>694</v>
      </c>
      <c r="D285" s="489" t="s">
        <v>754</v>
      </c>
      <c r="E285" s="271">
        <v>100</v>
      </c>
      <c r="F285" s="271">
        <v>149</v>
      </c>
      <c r="G285" s="271">
        <v>8.5</v>
      </c>
      <c r="H285" s="271">
        <v>31.7</v>
      </c>
      <c r="I285" s="271">
        <v>273.3</v>
      </c>
      <c r="J285" s="271">
        <v>21.1</v>
      </c>
      <c r="K285" s="271">
        <v>66.5</v>
      </c>
      <c r="L285" s="271">
        <v>121.2</v>
      </c>
      <c r="M285" s="271">
        <v>114.1</v>
      </c>
      <c r="N285" s="271">
        <v>94.2</v>
      </c>
      <c r="O285" s="271">
        <v>28.3</v>
      </c>
      <c r="P285" s="272">
        <v>12.3</v>
      </c>
      <c r="Q285" s="272">
        <v>12.3</v>
      </c>
      <c r="R285" s="272">
        <v>12.22</v>
      </c>
      <c r="S285" s="272">
        <v>12.27</v>
      </c>
      <c r="T285" s="271">
        <v>613.70000000000005</v>
      </c>
      <c r="U285" s="273">
        <v>6.54</v>
      </c>
      <c r="V285" s="489">
        <v>7</v>
      </c>
    </row>
    <row r="286" spans="1:22" ht="13.5" customHeight="1">
      <c r="A286" s="509"/>
      <c r="B286" s="511"/>
      <c r="C286" s="509" t="s">
        <v>694</v>
      </c>
      <c r="D286" s="489" t="s">
        <v>827</v>
      </c>
      <c r="E286" s="271">
        <v>112.4</v>
      </c>
      <c r="F286" s="271">
        <v>154</v>
      </c>
      <c r="G286" s="271">
        <v>9.6199999999999992</v>
      </c>
      <c r="H286" s="271">
        <v>56.06</v>
      </c>
      <c r="I286" s="271">
        <v>482.7</v>
      </c>
      <c r="J286" s="271">
        <v>22.76</v>
      </c>
      <c r="K286" s="271">
        <v>40.6</v>
      </c>
      <c r="L286" s="271">
        <v>121.9</v>
      </c>
      <c r="M286" s="271">
        <v>118.5</v>
      </c>
      <c r="N286" s="271">
        <v>97.2</v>
      </c>
      <c r="O286" s="271">
        <v>26.9</v>
      </c>
      <c r="P286" s="272">
        <v>13.85</v>
      </c>
      <c r="Q286" s="272">
        <v>15.88</v>
      </c>
      <c r="R286" s="272">
        <v>15.47</v>
      </c>
      <c r="S286" s="272">
        <v>15.06</v>
      </c>
      <c r="T286" s="271">
        <v>703.1</v>
      </c>
      <c r="U286" s="273">
        <v>-0.52</v>
      </c>
      <c r="V286" s="489">
        <v>14</v>
      </c>
    </row>
    <row r="287" spans="1:22" ht="13.5" customHeight="1">
      <c r="A287" s="509"/>
      <c r="B287" s="511"/>
      <c r="C287" s="509" t="s">
        <v>694</v>
      </c>
      <c r="D287" s="489" t="s">
        <v>753</v>
      </c>
      <c r="E287" s="271">
        <v>94</v>
      </c>
      <c r="F287" s="271">
        <v>143</v>
      </c>
      <c r="G287" s="271">
        <v>10.7</v>
      </c>
      <c r="H287" s="271">
        <v>31.9</v>
      </c>
      <c r="I287" s="271">
        <v>198.1</v>
      </c>
      <c r="J287" s="271">
        <v>20.5</v>
      </c>
      <c r="K287" s="271">
        <v>64.3</v>
      </c>
      <c r="L287" s="271">
        <v>153.69999999999999</v>
      </c>
      <c r="M287" s="271">
        <v>142.6</v>
      </c>
      <c r="N287" s="271">
        <v>92.8</v>
      </c>
      <c r="O287" s="271">
        <v>27.2</v>
      </c>
      <c r="P287" s="272">
        <v>13.15</v>
      </c>
      <c r="Q287" s="272">
        <v>13.68</v>
      </c>
      <c r="R287" s="272">
        <v>13.62</v>
      </c>
      <c r="S287" s="272">
        <v>13.48</v>
      </c>
      <c r="T287" s="271">
        <v>641.62</v>
      </c>
      <c r="U287" s="273">
        <v>3.3</v>
      </c>
      <c r="V287" s="489">
        <v>9</v>
      </c>
    </row>
    <row r="288" spans="1:22" ht="13.5" customHeight="1">
      <c r="A288" s="509"/>
      <c r="B288" s="511"/>
      <c r="C288" s="509" t="s">
        <v>694</v>
      </c>
      <c r="D288" s="490" t="s">
        <v>745</v>
      </c>
      <c r="E288" s="304">
        <f>AVERAGE(E276:E287)</f>
        <v>98.091666666666683</v>
      </c>
      <c r="F288" s="304">
        <f t="shared" ref="F288:T288" si="32">AVERAGE(F276:F287)</f>
        <v>148.33333333333334</v>
      </c>
      <c r="G288" s="304">
        <f t="shared" si="32"/>
        <v>8.1933333333333334</v>
      </c>
      <c r="H288" s="304">
        <f t="shared" si="32"/>
        <v>34.363333333333337</v>
      </c>
      <c r="I288" s="304">
        <f t="shared" si="32"/>
        <v>331.54853121801432</v>
      </c>
      <c r="J288" s="304">
        <f t="shared" si="32"/>
        <v>21.419166666666666</v>
      </c>
      <c r="K288" s="304">
        <f t="shared" si="32"/>
        <v>64.158333333333331</v>
      </c>
      <c r="L288" s="304">
        <f t="shared" si="32"/>
        <v>134.21250000000001</v>
      </c>
      <c r="M288" s="304">
        <f t="shared" si="32"/>
        <v>121.68083333333333</v>
      </c>
      <c r="N288" s="304">
        <f t="shared" si="32"/>
        <v>90.905000000000015</v>
      </c>
      <c r="O288" s="304">
        <f t="shared" si="32"/>
        <v>27.305833333333329</v>
      </c>
      <c r="P288" s="305">
        <f t="shared" si="32"/>
        <v>13.399166666666666</v>
      </c>
      <c r="Q288" s="305">
        <f t="shared" si="32"/>
        <v>13.558333333333335</v>
      </c>
      <c r="R288" s="305">
        <f t="shared" si="32"/>
        <v>13.669166666666669</v>
      </c>
      <c r="S288" s="305">
        <f t="shared" si="32"/>
        <v>13.538333333333334</v>
      </c>
      <c r="T288" s="304">
        <f t="shared" si="32"/>
        <v>651.90916666666669</v>
      </c>
      <c r="U288" s="303">
        <v>2.549813853494832</v>
      </c>
      <c r="V288" s="490">
        <v>13</v>
      </c>
    </row>
    <row r="289" spans="1:22" ht="13.5" customHeight="1">
      <c r="A289" s="509" t="s">
        <v>867</v>
      </c>
      <c r="B289" s="511"/>
      <c r="C289" s="509" t="s">
        <v>695</v>
      </c>
      <c r="D289" s="265" t="s">
        <v>751</v>
      </c>
      <c r="E289" s="266">
        <v>102.1</v>
      </c>
      <c r="F289" s="266">
        <v>151</v>
      </c>
      <c r="G289" s="266">
        <v>7.02</v>
      </c>
      <c r="H289" s="266">
        <v>31.71</v>
      </c>
      <c r="I289" s="266">
        <v>451.71</v>
      </c>
      <c r="J289" s="266">
        <v>26.86</v>
      </c>
      <c r="K289" s="266">
        <v>84.71</v>
      </c>
      <c r="L289" s="266">
        <v>123.3</v>
      </c>
      <c r="M289" s="266">
        <v>108.8</v>
      </c>
      <c r="N289" s="266">
        <v>88.24</v>
      </c>
      <c r="O289" s="266">
        <v>27.69</v>
      </c>
      <c r="P289" s="266">
        <v>202</v>
      </c>
      <c r="Q289" s="266">
        <v>186.2</v>
      </c>
      <c r="R289" s="266"/>
      <c r="S289" s="266">
        <v>194.1</v>
      </c>
      <c r="T289" s="266">
        <v>718.89</v>
      </c>
      <c r="U289" s="267">
        <v>8.44</v>
      </c>
      <c r="V289" s="265">
        <v>1</v>
      </c>
    </row>
    <row r="290" spans="1:22" ht="13.5" customHeight="1">
      <c r="A290" s="509"/>
      <c r="B290" s="511"/>
      <c r="C290" s="509" t="s">
        <v>695</v>
      </c>
      <c r="D290" s="265" t="s">
        <v>739</v>
      </c>
      <c r="E290" s="266">
        <v>87</v>
      </c>
      <c r="F290" s="266">
        <v>154</v>
      </c>
      <c r="G290" s="266">
        <v>7.81</v>
      </c>
      <c r="H290" s="266">
        <v>28.6</v>
      </c>
      <c r="I290" s="266">
        <v>266.2</v>
      </c>
      <c r="J290" s="266">
        <v>19.97</v>
      </c>
      <c r="K290" s="266">
        <v>69.83</v>
      </c>
      <c r="L290" s="266">
        <v>174.5</v>
      </c>
      <c r="M290" s="266">
        <v>131.4</v>
      </c>
      <c r="N290" s="266">
        <v>75.3</v>
      </c>
      <c r="O290" s="266">
        <v>27.6</v>
      </c>
      <c r="P290" s="266">
        <v>212.78</v>
      </c>
      <c r="Q290" s="266">
        <v>217.15</v>
      </c>
      <c r="R290" s="266"/>
      <c r="S290" s="266">
        <v>214.97</v>
      </c>
      <c r="T290" s="266">
        <v>716.6</v>
      </c>
      <c r="U290" s="267">
        <v>3.81</v>
      </c>
      <c r="V290" s="265">
        <v>3</v>
      </c>
    </row>
    <row r="291" spans="1:22" ht="13.5" customHeight="1">
      <c r="A291" s="509"/>
      <c r="B291" s="511"/>
      <c r="C291" s="509" t="s">
        <v>695</v>
      </c>
      <c r="D291" s="265" t="s">
        <v>755</v>
      </c>
      <c r="E291" s="266">
        <v>94</v>
      </c>
      <c r="F291" s="266">
        <v>144</v>
      </c>
      <c r="G291" s="266">
        <v>7.6</v>
      </c>
      <c r="H291" s="266">
        <v>31.3</v>
      </c>
      <c r="I291" s="266">
        <v>311.8</v>
      </c>
      <c r="J291" s="266">
        <v>21.8</v>
      </c>
      <c r="K291" s="266">
        <v>69.599999999999994</v>
      </c>
      <c r="L291" s="266">
        <v>124.5</v>
      </c>
      <c r="M291" s="266">
        <v>113.3</v>
      </c>
      <c r="N291" s="266">
        <v>91</v>
      </c>
      <c r="O291" s="266">
        <v>27.2</v>
      </c>
      <c r="P291" s="266">
        <v>337.25</v>
      </c>
      <c r="Q291" s="266">
        <v>333</v>
      </c>
      <c r="R291" s="266"/>
      <c r="S291" s="266">
        <v>335.13</v>
      </c>
      <c r="T291" s="266">
        <v>670.3</v>
      </c>
      <c r="U291" s="267">
        <v>3.1</v>
      </c>
      <c r="V291" s="265">
        <v>4</v>
      </c>
    </row>
    <row r="292" spans="1:22" ht="13.5" customHeight="1">
      <c r="A292" s="509"/>
      <c r="B292" s="511"/>
      <c r="C292" s="509" t="s">
        <v>695</v>
      </c>
      <c r="D292" s="265" t="s">
        <v>774</v>
      </c>
      <c r="E292" s="266">
        <v>106</v>
      </c>
      <c r="F292" s="266">
        <v>154</v>
      </c>
      <c r="G292" s="266">
        <v>7.3</v>
      </c>
      <c r="H292" s="266">
        <v>27.4</v>
      </c>
      <c r="I292" s="266">
        <v>275.3</v>
      </c>
      <c r="J292" s="266">
        <v>22.5</v>
      </c>
      <c r="K292" s="266">
        <v>82.2</v>
      </c>
      <c r="L292" s="266">
        <v>141.19999999999999</v>
      </c>
      <c r="M292" s="266">
        <v>117</v>
      </c>
      <c r="N292" s="266">
        <v>82.9</v>
      </c>
      <c r="O292" s="266">
        <v>26.2</v>
      </c>
      <c r="P292" s="266">
        <v>300.18</v>
      </c>
      <c r="Q292" s="266">
        <v>309.24</v>
      </c>
      <c r="R292" s="266"/>
      <c r="S292" s="266">
        <v>304.70999999999998</v>
      </c>
      <c r="T292" s="266">
        <v>673.09</v>
      </c>
      <c r="U292" s="267">
        <v>4.0599999999999996</v>
      </c>
      <c r="V292" s="265">
        <v>4</v>
      </c>
    </row>
    <row r="293" spans="1:22" ht="13.5" customHeight="1">
      <c r="A293" s="509"/>
      <c r="B293" s="511"/>
      <c r="C293" s="509" t="s">
        <v>695</v>
      </c>
      <c r="D293" s="265" t="s">
        <v>875</v>
      </c>
      <c r="E293" s="266">
        <v>93.8</v>
      </c>
      <c r="F293" s="266">
        <v>133</v>
      </c>
      <c r="G293" s="266">
        <v>4</v>
      </c>
      <c r="H293" s="266">
        <v>18.399999999999999</v>
      </c>
      <c r="I293" s="266">
        <v>360</v>
      </c>
      <c r="J293" s="266">
        <v>16.8</v>
      </c>
      <c r="K293" s="266">
        <v>91.3</v>
      </c>
      <c r="L293" s="266">
        <v>161.80000000000001</v>
      </c>
      <c r="M293" s="266">
        <v>153.19999999999999</v>
      </c>
      <c r="N293" s="266">
        <v>94.7</v>
      </c>
      <c r="O293" s="266">
        <v>29.8</v>
      </c>
      <c r="P293" s="266">
        <v>172.38</v>
      </c>
      <c r="Q293" s="266">
        <v>170.01</v>
      </c>
      <c r="R293" s="266" t="s">
        <v>868</v>
      </c>
      <c r="S293" s="266">
        <v>171.2</v>
      </c>
      <c r="T293" s="266">
        <v>684.79</v>
      </c>
      <c r="U293" s="267">
        <v>5.97</v>
      </c>
      <c r="V293" s="265">
        <v>3</v>
      </c>
    </row>
    <row r="294" spans="1:22" ht="13.5" customHeight="1">
      <c r="A294" s="509"/>
      <c r="B294" s="511"/>
      <c r="C294" s="509" t="s">
        <v>695</v>
      </c>
      <c r="D294" s="265" t="s">
        <v>741</v>
      </c>
      <c r="E294" s="266">
        <v>88</v>
      </c>
      <c r="F294" s="266">
        <v>156</v>
      </c>
      <c r="G294" s="266">
        <v>9.1</v>
      </c>
      <c r="H294" s="266">
        <v>37.200000000000003</v>
      </c>
      <c r="I294" s="266">
        <v>430.8</v>
      </c>
      <c r="J294" s="266">
        <v>24.2</v>
      </c>
      <c r="K294" s="266">
        <v>65.099999999999994</v>
      </c>
      <c r="L294" s="266">
        <v>105.8</v>
      </c>
      <c r="M294" s="266">
        <v>94.8</v>
      </c>
      <c r="N294" s="266">
        <v>89.6</v>
      </c>
      <c r="O294" s="266">
        <v>29.6</v>
      </c>
      <c r="P294" s="266">
        <v>198.64</v>
      </c>
      <c r="Q294" s="266">
        <v>209.24</v>
      </c>
      <c r="R294" s="266"/>
      <c r="S294" s="266">
        <v>203.94</v>
      </c>
      <c r="T294" s="266">
        <v>679.8</v>
      </c>
      <c r="U294" s="267">
        <v>6.45</v>
      </c>
      <c r="V294" s="265">
        <v>3</v>
      </c>
    </row>
    <row r="295" spans="1:22" ht="13.5" customHeight="1">
      <c r="A295" s="509"/>
      <c r="B295" s="511"/>
      <c r="C295" s="509" t="s">
        <v>695</v>
      </c>
      <c r="D295" s="265" t="s">
        <v>876</v>
      </c>
      <c r="E295" s="266">
        <v>93</v>
      </c>
      <c r="F295" s="266">
        <v>156</v>
      </c>
      <c r="G295" s="266">
        <v>7.6</v>
      </c>
      <c r="H295" s="266">
        <v>26.5</v>
      </c>
      <c r="I295" s="266">
        <v>76.3</v>
      </c>
      <c r="J295" s="266">
        <v>24.1</v>
      </c>
      <c r="K295" s="266">
        <v>92</v>
      </c>
      <c r="L295" s="266">
        <v>124.8</v>
      </c>
      <c r="M295" s="266">
        <v>109.3</v>
      </c>
      <c r="N295" s="266">
        <v>87.5</v>
      </c>
      <c r="O295" s="266">
        <v>26.7</v>
      </c>
      <c r="P295" s="266">
        <v>214.3</v>
      </c>
      <c r="Q295" s="266">
        <v>217.9</v>
      </c>
      <c r="R295" s="266"/>
      <c r="S295" s="266">
        <v>216.1</v>
      </c>
      <c r="T295" s="266">
        <v>720.6</v>
      </c>
      <c r="U295" s="267">
        <v>2.7</v>
      </c>
      <c r="V295" s="265">
        <v>2</v>
      </c>
    </row>
    <row r="296" spans="1:22" ht="13.5" customHeight="1">
      <c r="A296" s="509"/>
      <c r="B296" s="511"/>
      <c r="C296" s="509" t="s">
        <v>695</v>
      </c>
      <c r="D296" s="265" t="s">
        <v>772</v>
      </c>
      <c r="E296" s="266">
        <v>100</v>
      </c>
      <c r="F296" s="266">
        <v>138</v>
      </c>
      <c r="G296" s="266">
        <v>8.5</v>
      </c>
      <c r="H296" s="266">
        <v>33.299999999999997</v>
      </c>
      <c r="I296" s="266">
        <v>292.2</v>
      </c>
      <c r="J296" s="266">
        <v>22.1</v>
      </c>
      <c r="K296" s="266">
        <v>66.2</v>
      </c>
      <c r="L296" s="266">
        <v>116.5</v>
      </c>
      <c r="M296" s="266">
        <v>110.5</v>
      </c>
      <c r="N296" s="266">
        <v>94.8</v>
      </c>
      <c r="O296" s="266">
        <v>27.5</v>
      </c>
      <c r="P296" s="266">
        <v>329.5</v>
      </c>
      <c r="Q296" s="266">
        <v>300.39999999999998</v>
      </c>
      <c r="R296" s="266"/>
      <c r="S296" s="266">
        <v>315</v>
      </c>
      <c r="T296" s="266">
        <v>629.9</v>
      </c>
      <c r="U296" s="267">
        <v>10.7</v>
      </c>
      <c r="V296" s="265">
        <v>1</v>
      </c>
    </row>
    <row r="297" spans="1:22" ht="13.5" customHeight="1">
      <c r="A297" s="509"/>
      <c r="B297" s="511"/>
      <c r="C297" s="509" t="s">
        <v>695</v>
      </c>
      <c r="D297" s="265" t="s">
        <v>764</v>
      </c>
      <c r="E297" s="266">
        <v>95.1</v>
      </c>
      <c r="F297" s="266">
        <v>133</v>
      </c>
      <c r="G297" s="266">
        <v>7</v>
      </c>
      <c r="H297" s="266">
        <v>27.9</v>
      </c>
      <c r="I297" s="266">
        <v>298.57142857142856</v>
      </c>
      <c r="J297" s="266">
        <v>21.1</v>
      </c>
      <c r="K297" s="266">
        <v>70.900000000000006</v>
      </c>
      <c r="L297" s="266">
        <v>159</v>
      </c>
      <c r="M297" s="266">
        <v>148.19999999999999</v>
      </c>
      <c r="N297" s="266">
        <v>93.2</v>
      </c>
      <c r="O297" s="266">
        <v>27.5</v>
      </c>
      <c r="P297" s="266">
        <v>324.5</v>
      </c>
      <c r="Q297" s="266">
        <v>331.2</v>
      </c>
      <c r="R297" s="266"/>
      <c r="S297" s="266">
        <v>327.9</v>
      </c>
      <c r="T297" s="266">
        <v>780.7</v>
      </c>
      <c r="U297" s="267">
        <v>12.8</v>
      </c>
      <c r="V297" s="265">
        <v>1</v>
      </c>
    </row>
    <row r="298" spans="1:22" ht="13.5" customHeight="1">
      <c r="A298" s="509"/>
      <c r="B298" s="511"/>
      <c r="C298" s="509" t="s">
        <v>695</v>
      </c>
      <c r="D298" s="265" t="s">
        <v>753</v>
      </c>
      <c r="E298" s="266">
        <v>105</v>
      </c>
      <c r="F298" s="266">
        <v>146</v>
      </c>
      <c r="G298" s="266">
        <v>8</v>
      </c>
      <c r="H298" s="266">
        <v>31.79</v>
      </c>
      <c r="I298" s="266">
        <v>297.38</v>
      </c>
      <c r="J298" s="266">
        <v>23.24</v>
      </c>
      <c r="K298" s="266">
        <v>73.099999999999994</v>
      </c>
      <c r="L298" s="266">
        <v>114</v>
      </c>
      <c r="M298" s="266">
        <v>106.1</v>
      </c>
      <c r="N298" s="266">
        <v>93.08</v>
      </c>
      <c r="O298" s="266">
        <v>28.2</v>
      </c>
      <c r="P298" s="266">
        <v>266.5</v>
      </c>
      <c r="Q298" s="266">
        <v>272</v>
      </c>
      <c r="R298" s="266"/>
      <c r="S298" s="266">
        <v>269.3</v>
      </c>
      <c r="T298" s="266">
        <v>693.5</v>
      </c>
      <c r="U298" s="267">
        <v>7.57</v>
      </c>
      <c r="V298" s="265">
        <v>1</v>
      </c>
    </row>
    <row r="299" spans="1:22" s="462" customFormat="1" ht="13.5" customHeight="1">
      <c r="A299" s="509"/>
      <c r="B299" s="511"/>
      <c r="C299" s="509" t="s">
        <v>695</v>
      </c>
      <c r="D299" s="268" t="s">
        <v>877</v>
      </c>
      <c r="E299" s="269">
        <f>AVERAGE(E289:E298)</f>
        <v>96.4</v>
      </c>
      <c r="F299" s="269">
        <f t="shared" ref="F299:Q299" si="33">AVERAGE(F289:F298)</f>
        <v>146.5</v>
      </c>
      <c r="G299" s="269">
        <f t="shared" si="33"/>
        <v>7.3930000000000007</v>
      </c>
      <c r="H299" s="269">
        <f t="shared" si="33"/>
        <v>29.410000000000004</v>
      </c>
      <c r="I299" s="269">
        <f t="shared" si="33"/>
        <v>306.02614285714287</v>
      </c>
      <c r="J299" s="269">
        <f t="shared" si="33"/>
        <v>22.266999999999999</v>
      </c>
      <c r="K299" s="269">
        <f t="shared" si="33"/>
        <v>76.494</v>
      </c>
      <c r="L299" s="269">
        <f t="shared" si="33"/>
        <v>134.54</v>
      </c>
      <c r="M299" s="269">
        <f t="shared" si="33"/>
        <v>119.25999999999999</v>
      </c>
      <c r="N299" s="269">
        <f t="shared" si="33"/>
        <v>89.032000000000011</v>
      </c>
      <c r="O299" s="269">
        <f t="shared" si="33"/>
        <v>27.798999999999999</v>
      </c>
      <c r="P299" s="269">
        <f t="shared" si="33"/>
        <v>255.80299999999997</v>
      </c>
      <c r="Q299" s="269">
        <f t="shared" si="33"/>
        <v>254.63400000000001</v>
      </c>
      <c r="R299" s="269"/>
      <c r="S299" s="269">
        <f t="shared" ref="S299:T299" si="34">AVERAGE(S289:S298)</f>
        <v>255.23500000000004</v>
      </c>
      <c r="T299" s="269">
        <f t="shared" si="34"/>
        <v>696.81700000000001</v>
      </c>
      <c r="U299" s="270">
        <v>6.5029727788222029</v>
      </c>
      <c r="V299" s="268">
        <v>1</v>
      </c>
    </row>
    <row r="300" spans="1:22" ht="13.5" customHeight="1">
      <c r="A300" s="509" t="s">
        <v>878</v>
      </c>
      <c r="B300" s="511" t="s">
        <v>615</v>
      </c>
      <c r="C300" s="509" t="s">
        <v>612</v>
      </c>
      <c r="D300" s="265" t="s">
        <v>783</v>
      </c>
      <c r="E300" s="266">
        <v>96.6</v>
      </c>
      <c r="F300" s="266">
        <v>145</v>
      </c>
      <c r="G300" s="266">
        <v>8.3000000000000007</v>
      </c>
      <c r="H300" s="266">
        <v>33.9</v>
      </c>
      <c r="I300" s="266">
        <v>308.43</v>
      </c>
      <c r="J300" s="266">
        <v>20.9</v>
      </c>
      <c r="K300" s="266">
        <v>61.7</v>
      </c>
      <c r="L300" s="266">
        <v>136.6</v>
      </c>
      <c r="M300" s="266">
        <v>126.8</v>
      </c>
      <c r="N300" s="266">
        <v>92.8</v>
      </c>
      <c r="O300" s="266">
        <v>26.5</v>
      </c>
      <c r="P300" s="267">
        <v>16.25</v>
      </c>
      <c r="Q300" s="267">
        <v>15.8</v>
      </c>
      <c r="R300" s="267">
        <v>16.399999999999999</v>
      </c>
      <c r="S300" s="267">
        <v>16.149999999999999</v>
      </c>
      <c r="T300" s="266">
        <v>669.57</v>
      </c>
      <c r="U300" s="267">
        <v>6.25</v>
      </c>
      <c r="V300" s="265">
        <v>4</v>
      </c>
    </row>
    <row r="301" spans="1:22" ht="13.5" customHeight="1">
      <c r="A301" s="509"/>
      <c r="B301" s="511"/>
      <c r="C301" s="509" t="s">
        <v>612</v>
      </c>
      <c r="D301" s="265" t="s">
        <v>828</v>
      </c>
      <c r="E301" s="266">
        <v>92.2</v>
      </c>
      <c r="F301" s="266">
        <v>132</v>
      </c>
      <c r="G301" s="266">
        <v>10.7</v>
      </c>
      <c r="H301" s="266">
        <v>31.2</v>
      </c>
      <c r="I301" s="266">
        <v>191.6</v>
      </c>
      <c r="J301" s="266">
        <v>20.3</v>
      </c>
      <c r="K301" s="266">
        <v>65.099999999999994</v>
      </c>
      <c r="L301" s="266">
        <v>194.5</v>
      </c>
      <c r="M301" s="266">
        <v>153.4</v>
      </c>
      <c r="N301" s="266">
        <v>78.8</v>
      </c>
      <c r="O301" s="266">
        <v>27.84</v>
      </c>
      <c r="P301" s="267">
        <v>17.2</v>
      </c>
      <c r="Q301" s="267">
        <v>15.83</v>
      </c>
      <c r="R301" s="267">
        <v>17.100000000000001</v>
      </c>
      <c r="S301" s="267">
        <v>16.71</v>
      </c>
      <c r="T301" s="266">
        <v>833.5</v>
      </c>
      <c r="U301" s="267">
        <v>39.020000000000003</v>
      </c>
      <c r="V301" s="265">
        <v>1</v>
      </c>
    </row>
    <row r="302" spans="1:22" ht="13.5" customHeight="1">
      <c r="A302" s="509"/>
      <c r="B302" s="511"/>
      <c r="C302" s="509" t="s">
        <v>612</v>
      </c>
      <c r="D302" s="265" t="s">
        <v>750</v>
      </c>
      <c r="E302" s="266">
        <v>90.5</v>
      </c>
      <c r="F302" s="266">
        <v>153</v>
      </c>
      <c r="G302" s="266">
        <v>9.6300000000000008</v>
      </c>
      <c r="H302" s="266">
        <v>36.85</v>
      </c>
      <c r="I302" s="266">
        <v>282.7</v>
      </c>
      <c r="J302" s="266">
        <v>21.79</v>
      </c>
      <c r="K302" s="266">
        <v>59.13</v>
      </c>
      <c r="L302" s="266">
        <v>162.30000000000001</v>
      </c>
      <c r="M302" s="266">
        <v>135</v>
      </c>
      <c r="N302" s="266">
        <v>83.18</v>
      </c>
      <c r="O302" s="266">
        <v>23.31</v>
      </c>
      <c r="P302" s="267">
        <v>14.57</v>
      </c>
      <c r="Q302" s="267">
        <v>12.62</v>
      </c>
      <c r="R302" s="267">
        <v>11.12</v>
      </c>
      <c r="S302" s="267">
        <v>12.77</v>
      </c>
      <c r="T302" s="266">
        <v>638.5</v>
      </c>
      <c r="U302" s="267">
        <v>5.65</v>
      </c>
      <c r="V302" s="265">
        <v>9</v>
      </c>
    </row>
    <row r="303" spans="1:22" ht="13.5" customHeight="1">
      <c r="A303" s="509"/>
      <c r="B303" s="511"/>
      <c r="C303" s="509" t="s">
        <v>612</v>
      </c>
      <c r="D303" s="265" t="s">
        <v>739</v>
      </c>
      <c r="E303" s="266">
        <v>95</v>
      </c>
      <c r="F303" s="266">
        <v>144</v>
      </c>
      <c r="G303" s="266">
        <v>5.5</v>
      </c>
      <c r="H303" s="266">
        <v>27.94</v>
      </c>
      <c r="I303" s="266">
        <v>407</v>
      </c>
      <c r="J303" s="266">
        <v>21.39</v>
      </c>
      <c r="K303" s="266">
        <v>76.56</v>
      </c>
      <c r="L303" s="266">
        <v>186.36</v>
      </c>
      <c r="M303" s="266">
        <v>138.30000000000001</v>
      </c>
      <c r="N303" s="266">
        <v>74.209999999999994</v>
      </c>
      <c r="O303" s="266">
        <v>24.9</v>
      </c>
      <c r="P303" s="267">
        <v>14.63</v>
      </c>
      <c r="Q303" s="267">
        <v>14.71</v>
      </c>
      <c r="R303" s="267">
        <v>15.33</v>
      </c>
      <c r="S303" s="267">
        <v>14.89</v>
      </c>
      <c r="T303" s="266">
        <v>656.74</v>
      </c>
      <c r="U303" s="267">
        <f>(S303-14.05)/14.05*100</f>
        <v>5.9786476868327387</v>
      </c>
      <c r="V303" s="265">
        <v>3</v>
      </c>
    </row>
    <row r="304" spans="1:22" ht="13.5" customHeight="1">
      <c r="A304" s="509"/>
      <c r="B304" s="511"/>
      <c r="C304" s="509" t="s">
        <v>612</v>
      </c>
      <c r="D304" s="265" t="s">
        <v>752</v>
      </c>
      <c r="E304" s="266">
        <v>88.2</v>
      </c>
      <c r="F304" s="266">
        <v>147</v>
      </c>
      <c r="G304" s="266">
        <v>8.9</v>
      </c>
      <c r="H304" s="266">
        <v>30.4</v>
      </c>
      <c r="I304" s="266">
        <v>241.6</v>
      </c>
      <c r="J304" s="266">
        <v>22.6</v>
      </c>
      <c r="K304" s="266">
        <v>74.3</v>
      </c>
      <c r="L304" s="266">
        <v>130.5</v>
      </c>
      <c r="M304" s="266">
        <v>120.4</v>
      </c>
      <c r="N304" s="266">
        <v>92.3</v>
      </c>
      <c r="O304" s="266">
        <v>27.3</v>
      </c>
      <c r="P304" s="267">
        <v>11.81</v>
      </c>
      <c r="Q304" s="267">
        <v>12.17</v>
      </c>
      <c r="R304" s="267">
        <v>11.63</v>
      </c>
      <c r="S304" s="267">
        <v>11.87</v>
      </c>
      <c r="T304" s="266">
        <v>593.5</v>
      </c>
      <c r="U304" s="267">
        <f>(S304-11.54)/11.54*100</f>
        <v>2.8596187175043335</v>
      </c>
      <c r="V304" s="265">
        <v>7</v>
      </c>
    </row>
    <row r="305" spans="1:22" ht="13.5" customHeight="1">
      <c r="A305" s="509"/>
      <c r="B305" s="511"/>
      <c r="C305" s="509" t="s">
        <v>612</v>
      </c>
      <c r="D305" s="265" t="s">
        <v>774</v>
      </c>
      <c r="E305" s="266">
        <v>103</v>
      </c>
      <c r="F305" s="266">
        <v>150</v>
      </c>
      <c r="G305" s="266">
        <v>7.2</v>
      </c>
      <c r="H305" s="266">
        <v>30.07</v>
      </c>
      <c r="I305" s="266">
        <v>317.67</v>
      </c>
      <c r="J305" s="266">
        <v>20.72</v>
      </c>
      <c r="K305" s="266">
        <v>68.900000000000006</v>
      </c>
      <c r="L305" s="266">
        <v>147.46</v>
      </c>
      <c r="M305" s="266">
        <v>123.07</v>
      </c>
      <c r="N305" s="266">
        <v>83.46</v>
      </c>
      <c r="O305" s="266">
        <v>21.61</v>
      </c>
      <c r="P305" s="267">
        <v>13.49</v>
      </c>
      <c r="Q305" s="267">
        <v>14.28</v>
      </c>
      <c r="R305" s="267">
        <v>12.62</v>
      </c>
      <c r="S305" s="267">
        <v>13.46</v>
      </c>
      <c r="T305" s="266">
        <v>561.23</v>
      </c>
      <c r="U305" s="267">
        <v>5</v>
      </c>
      <c r="V305" s="265">
        <v>5</v>
      </c>
    </row>
    <row r="306" spans="1:22" ht="13.5" customHeight="1">
      <c r="A306" s="509"/>
      <c r="B306" s="511"/>
      <c r="C306" s="509" t="s">
        <v>612</v>
      </c>
      <c r="D306" s="265" t="s">
        <v>766</v>
      </c>
      <c r="E306" s="266">
        <v>88.6</v>
      </c>
      <c r="F306" s="266">
        <v>139</v>
      </c>
      <c r="G306" s="266">
        <v>7.4</v>
      </c>
      <c r="H306" s="266">
        <v>34.9</v>
      </c>
      <c r="I306" s="266">
        <v>371.6</v>
      </c>
      <c r="J306" s="266">
        <v>21.6</v>
      </c>
      <c r="K306" s="266">
        <v>61.8</v>
      </c>
      <c r="L306" s="266">
        <v>133.6</v>
      </c>
      <c r="M306" s="266">
        <v>124.8</v>
      </c>
      <c r="N306" s="266">
        <v>93.4</v>
      </c>
      <c r="O306" s="266">
        <v>23.8</v>
      </c>
      <c r="P306" s="267">
        <v>12.5</v>
      </c>
      <c r="Q306" s="267">
        <v>12.51</v>
      </c>
      <c r="R306" s="267">
        <v>12.72</v>
      </c>
      <c r="S306" s="267">
        <v>12.58</v>
      </c>
      <c r="T306" s="266">
        <v>628.83000000000004</v>
      </c>
      <c r="U306" s="267">
        <v>4.76</v>
      </c>
      <c r="V306" s="265">
        <v>2</v>
      </c>
    </row>
    <row r="307" spans="1:22" ht="13.5" customHeight="1">
      <c r="A307" s="509"/>
      <c r="B307" s="511"/>
      <c r="C307" s="509" t="s">
        <v>612</v>
      </c>
      <c r="D307" s="265" t="s">
        <v>769</v>
      </c>
      <c r="E307" s="266">
        <v>85.2</v>
      </c>
      <c r="F307" s="266">
        <v>139</v>
      </c>
      <c r="G307" s="266">
        <v>8</v>
      </c>
      <c r="H307" s="266">
        <v>31.6</v>
      </c>
      <c r="I307" s="266">
        <v>295</v>
      </c>
      <c r="J307" s="266">
        <v>20.8</v>
      </c>
      <c r="K307" s="266">
        <v>64.709999999999994</v>
      </c>
      <c r="L307" s="266">
        <v>174</v>
      </c>
      <c r="M307" s="266">
        <v>131</v>
      </c>
      <c r="N307" s="266">
        <v>75.3</v>
      </c>
      <c r="O307" s="266">
        <v>24.4</v>
      </c>
      <c r="P307" s="267">
        <v>12.76</v>
      </c>
      <c r="Q307" s="267">
        <v>12.98</v>
      </c>
      <c r="R307" s="267">
        <v>12.85</v>
      </c>
      <c r="S307" s="267">
        <f>AVERAGE(P307:R307)</f>
        <v>12.863333333333335</v>
      </c>
      <c r="T307" s="266">
        <v>643.22</v>
      </c>
      <c r="U307" s="267">
        <v>5.37</v>
      </c>
      <c r="V307" s="265">
        <v>9</v>
      </c>
    </row>
    <row r="308" spans="1:22" ht="13.5" customHeight="1">
      <c r="A308" s="509"/>
      <c r="B308" s="511"/>
      <c r="C308" s="509" t="s">
        <v>612</v>
      </c>
      <c r="D308" s="265" t="s">
        <v>827</v>
      </c>
      <c r="E308" s="266">
        <v>89.2</v>
      </c>
      <c r="F308" s="266">
        <v>136</v>
      </c>
      <c r="G308" s="266">
        <v>5.2</v>
      </c>
      <c r="H308" s="266">
        <v>23.3</v>
      </c>
      <c r="I308" s="266">
        <v>348</v>
      </c>
      <c r="J308" s="266">
        <v>19.399999999999999</v>
      </c>
      <c r="K308" s="266">
        <v>83.26</v>
      </c>
      <c r="L308" s="266">
        <v>167.58</v>
      </c>
      <c r="M308" s="266">
        <v>137.71</v>
      </c>
      <c r="N308" s="266">
        <v>82.18</v>
      </c>
      <c r="O308" s="266">
        <v>22.52</v>
      </c>
      <c r="P308" s="267">
        <v>13.15</v>
      </c>
      <c r="Q308" s="267">
        <v>13.45</v>
      </c>
      <c r="R308" s="267">
        <v>13.08</v>
      </c>
      <c r="S308" s="267">
        <v>13.23</v>
      </c>
      <c r="T308" s="266">
        <v>661.5</v>
      </c>
      <c r="U308" s="267">
        <v>4.17</v>
      </c>
      <c r="V308" s="265">
        <v>11</v>
      </c>
    </row>
    <row r="309" spans="1:22" ht="13.5" customHeight="1">
      <c r="A309" s="509"/>
      <c r="B309" s="511"/>
      <c r="C309" s="509" t="s">
        <v>612</v>
      </c>
      <c r="D309" s="265" t="s">
        <v>864</v>
      </c>
      <c r="E309" s="266">
        <v>105.22</v>
      </c>
      <c r="F309" s="266">
        <v>136</v>
      </c>
      <c r="G309" s="266">
        <v>6.1</v>
      </c>
      <c r="H309" s="266">
        <v>25.5</v>
      </c>
      <c r="I309" s="266">
        <v>318.02999999999997</v>
      </c>
      <c r="J309" s="266">
        <v>18</v>
      </c>
      <c r="K309" s="266">
        <v>70.59</v>
      </c>
      <c r="L309" s="266">
        <v>143.66999999999999</v>
      </c>
      <c r="M309" s="266">
        <v>125.67</v>
      </c>
      <c r="N309" s="266">
        <v>87.47</v>
      </c>
      <c r="O309" s="266">
        <v>23.45</v>
      </c>
      <c r="P309" s="267">
        <v>14.31</v>
      </c>
      <c r="Q309" s="267">
        <v>12.72</v>
      </c>
      <c r="R309" s="267">
        <v>13.49</v>
      </c>
      <c r="S309" s="267">
        <v>13.51</v>
      </c>
      <c r="T309" s="266">
        <v>675.33</v>
      </c>
      <c r="U309" s="267">
        <v>10.65</v>
      </c>
      <c r="V309" s="265">
        <v>3</v>
      </c>
    </row>
    <row r="310" spans="1:22" ht="13.5" customHeight="1">
      <c r="A310" s="509"/>
      <c r="B310" s="511"/>
      <c r="C310" s="509" t="s">
        <v>612</v>
      </c>
      <c r="D310" s="268" t="s">
        <v>745</v>
      </c>
      <c r="E310" s="269">
        <f>AVERAGE(E300:E309)</f>
        <v>93.372000000000014</v>
      </c>
      <c r="F310" s="269">
        <f t="shared" ref="F310:T310" si="35">AVERAGE(F300:F309)</f>
        <v>142.1</v>
      </c>
      <c r="G310" s="269">
        <f t="shared" si="35"/>
        <v>7.6929999999999996</v>
      </c>
      <c r="H310" s="269">
        <f t="shared" si="35"/>
        <v>30.566000000000003</v>
      </c>
      <c r="I310" s="269">
        <f t="shared" si="35"/>
        <v>308.16300000000001</v>
      </c>
      <c r="J310" s="269">
        <f t="shared" si="35"/>
        <v>20.75</v>
      </c>
      <c r="K310" s="269">
        <f t="shared" si="35"/>
        <v>68.605000000000004</v>
      </c>
      <c r="L310" s="269">
        <f t="shared" si="35"/>
        <v>157.65699999999998</v>
      </c>
      <c r="M310" s="269">
        <f t="shared" si="35"/>
        <v>131.61500000000001</v>
      </c>
      <c r="N310" s="269">
        <f t="shared" si="35"/>
        <v>84.309999999999988</v>
      </c>
      <c r="O310" s="269">
        <f t="shared" si="35"/>
        <v>24.563000000000006</v>
      </c>
      <c r="P310" s="270">
        <f t="shared" si="35"/>
        <v>14.067000000000002</v>
      </c>
      <c r="Q310" s="270">
        <f t="shared" si="35"/>
        <v>13.707000000000003</v>
      </c>
      <c r="R310" s="270">
        <f t="shared" si="35"/>
        <v>13.634</v>
      </c>
      <c r="S310" s="270">
        <f t="shared" si="35"/>
        <v>13.803333333333333</v>
      </c>
      <c r="T310" s="269">
        <f t="shared" si="35"/>
        <v>656.19200000000012</v>
      </c>
      <c r="U310" s="270">
        <f>(T310-602.21)/602.21*100</f>
        <v>8.9639826638548143</v>
      </c>
      <c r="V310" s="268">
        <v>2</v>
      </c>
    </row>
    <row r="311" spans="1:22" ht="13.5" customHeight="1">
      <c r="A311" s="509" t="s">
        <v>871</v>
      </c>
      <c r="B311" s="511"/>
      <c r="C311" s="510" t="s">
        <v>881</v>
      </c>
      <c r="D311" s="489" t="s">
        <v>783</v>
      </c>
      <c r="E311" s="271">
        <v>96</v>
      </c>
      <c r="F311" s="271">
        <v>145</v>
      </c>
      <c r="G311" s="271">
        <v>8.6999999999999993</v>
      </c>
      <c r="H311" s="271">
        <v>32.5</v>
      </c>
      <c r="I311" s="271">
        <v>273.60000000000002</v>
      </c>
      <c r="J311" s="271">
        <v>21.2</v>
      </c>
      <c r="K311" s="271">
        <v>65.2</v>
      </c>
      <c r="L311" s="271">
        <v>138</v>
      </c>
      <c r="M311" s="271">
        <v>133.19999999999999</v>
      </c>
      <c r="N311" s="271">
        <v>96.5</v>
      </c>
      <c r="O311" s="271">
        <v>25.7</v>
      </c>
      <c r="P311" s="272">
        <v>14.8</v>
      </c>
      <c r="Q311" s="272">
        <v>15.05</v>
      </c>
      <c r="R311" s="272">
        <v>15.2</v>
      </c>
      <c r="S311" s="272">
        <v>15.02</v>
      </c>
      <c r="T311" s="271">
        <v>662.11</v>
      </c>
      <c r="U311" s="273">
        <f>(S311-13.65)/13.65*100</f>
        <v>10.036630036630029</v>
      </c>
      <c r="V311" s="489">
        <v>2</v>
      </c>
    </row>
    <row r="312" spans="1:22" ht="13.5" customHeight="1">
      <c r="A312" s="509"/>
      <c r="B312" s="511"/>
      <c r="C312" s="509"/>
      <c r="D312" s="489" t="s">
        <v>882</v>
      </c>
      <c r="E312" s="271">
        <v>89.1</v>
      </c>
      <c r="F312" s="271">
        <v>135</v>
      </c>
      <c r="G312" s="271">
        <v>7.3</v>
      </c>
      <c r="H312" s="271">
        <v>29.4</v>
      </c>
      <c r="I312" s="271">
        <v>302</v>
      </c>
      <c r="J312" s="271">
        <v>21.4</v>
      </c>
      <c r="K312" s="271">
        <v>72.7</v>
      </c>
      <c r="L312" s="271">
        <v>170.3</v>
      </c>
      <c r="M312" s="271">
        <v>142.30000000000001</v>
      </c>
      <c r="N312" s="271">
        <v>83.5</v>
      </c>
      <c r="O312" s="271">
        <v>24.87</v>
      </c>
      <c r="P312" s="272">
        <v>13.7</v>
      </c>
      <c r="Q312" s="272">
        <v>13.63</v>
      </c>
      <c r="R312" s="272">
        <v>14.12</v>
      </c>
      <c r="S312" s="272">
        <v>13.81</v>
      </c>
      <c r="T312" s="271">
        <v>690.5</v>
      </c>
      <c r="U312" s="273">
        <f>(S312-11.88)/11.88*100</f>
        <v>16.245791245791242</v>
      </c>
      <c r="V312" s="489">
        <v>4</v>
      </c>
    </row>
    <row r="313" spans="1:22" ht="13.5" customHeight="1">
      <c r="A313" s="509"/>
      <c r="B313" s="511"/>
      <c r="C313" s="509"/>
      <c r="D313" s="491" t="s">
        <v>872</v>
      </c>
      <c r="E313" s="271">
        <v>88.8</v>
      </c>
      <c r="F313" s="271">
        <v>144</v>
      </c>
      <c r="G313" s="271">
        <v>9.0299999999999994</v>
      </c>
      <c r="H313" s="271">
        <v>32.97</v>
      </c>
      <c r="I313" s="271">
        <v>265.11627906976742</v>
      </c>
      <c r="J313" s="271">
        <v>22.59</v>
      </c>
      <c r="K313" s="271">
        <v>68.51683348498635</v>
      </c>
      <c r="L313" s="271">
        <v>142.80000000000001</v>
      </c>
      <c r="M313" s="271">
        <v>128.19999999999999</v>
      </c>
      <c r="N313" s="271">
        <v>89.775910364145645</v>
      </c>
      <c r="O313" s="271">
        <v>24.3</v>
      </c>
      <c r="P313" s="272">
        <v>14.23</v>
      </c>
      <c r="Q313" s="272">
        <v>12.98</v>
      </c>
      <c r="R313" s="272">
        <v>13.77</v>
      </c>
      <c r="S313" s="272">
        <v>13.660000000000002</v>
      </c>
      <c r="T313" s="271">
        <v>683.00000000000011</v>
      </c>
      <c r="U313" s="273">
        <v>8.6714399363564212</v>
      </c>
      <c r="V313" s="489">
        <v>2</v>
      </c>
    </row>
    <row r="314" spans="1:22" ht="13.5" customHeight="1">
      <c r="A314" s="509"/>
      <c r="B314" s="511"/>
      <c r="C314" s="509"/>
      <c r="D314" s="489" t="s">
        <v>739</v>
      </c>
      <c r="E314" s="271">
        <v>80.400000000000006</v>
      </c>
      <c r="F314" s="271">
        <v>151</v>
      </c>
      <c r="G314" s="271">
        <v>8.5</v>
      </c>
      <c r="H314" s="271">
        <v>32.9</v>
      </c>
      <c r="I314" s="271">
        <v>287.06</v>
      </c>
      <c r="J314" s="271">
        <v>21.42</v>
      </c>
      <c r="K314" s="271">
        <v>65.11</v>
      </c>
      <c r="L314" s="271">
        <v>171.83</v>
      </c>
      <c r="M314" s="271">
        <v>139.52000000000001</v>
      </c>
      <c r="N314" s="271">
        <v>81.2</v>
      </c>
      <c r="O314" s="271">
        <v>24.8</v>
      </c>
      <c r="P314" s="272">
        <v>15.96</v>
      </c>
      <c r="Q314" s="272">
        <v>16.45</v>
      </c>
      <c r="R314" s="272">
        <v>15.92</v>
      </c>
      <c r="S314" s="272">
        <v>16.11</v>
      </c>
      <c r="T314" s="271">
        <v>711.29</v>
      </c>
      <c r="U314" s="273">
        <f>(S314-14.61)/14.61*100</f>
        <v>10.266940451745381</v>
      </c>
      <c r="V314" s="489">
        <v>3</v>
      </c>
    </row>
    <row r="315" spans="1:22" ht="13.5" customHeight="1">
      <c r="A315" s="509"/>
      <c r="B315" s="511"/>
      <c r="C315" s="509"/>
      <c r="D315" s="489" t="s">
        <v>883</v>
      </c>
      <c r="E315" s="271">
        <v>78.2</v>
      </c>
      <c r="F315" s="271">
        <v>156</v>
      </c>
      <c r="G315" s="271">
        <v>8.9</v>
      </c>
      <c r="H315" s="271">
        <v>37.4</v>
      </c>
      <c r="I315" s="271">
        <v>320.2</v>
      </c>
      <c r="J315" s="271">
        <v>29.1</v>
      </c>
      <c r="K315" s="271">
        <v>77.900000000000006</v>
      </c>
      <c r="L315" s="271">
        <v>128.4</v>
      </c>
      <c r="M315" s="271">
        <v>115.1</v>
      </c>
      <c r="N315" s="271">
        <v>89.6</v>
      </c>
      <c r="O315" s="271">
        <v>22.8</v>
      </c>
      <c r="P315" s="272">
        <v>13.41</v>
      </c>
      <c r="Q315" s="272">
        <v>13.14</v>
      </c>
      <c r="R315" s="272">
        <v>13.26</v>
      </c>
      <c r="S315" s="272">
        <v>13.27</v>
      </c>
      <c r="T315" s="271">
        <v>663.5</v>
      </c>
      <c r="U315" s="273">
        <v>7.3</v>
      </c>
      <c r="V315" s="489">
        <v>5</v>
      </c>
    </row>
    <row r="316" spans="1:22" ht="13.5" customHeight="1">
      <c r="A316" s="509"/>
      <c r="B316" s="511"/>
      <c r="C316" s="509"/>
      <c r="D316" s="489" t="s">
        <v>774</v>
      </c>
      <c r="E316" s="271">
        <v>109</v>
      </c>
      <c r="F316" s="271">
        <v>150</v>
      </c>
      <c r="G316" s="271">
        <v>7.3</v>
      </c>
      <c r="H316" s="271">
        <v>26.2</v>
      </c>
      <c r="I316" s="271">
        <v>258.89999999999998</v>
      </c>
      <c r="J316" s="271">
        <v>21.2</v>
      </c>
      <c r="K316" s="271">
        <v>80.8</v>
      </c>
      <c r="L316" s="271">
        <v>173.3</v>
      </c>
      <c r="M316" s="271">
        <v>143</v>
      </c>
      <c r="N316" s="271">
        <v>82.5</v>
      </c>
      <c r="O316" s="271">
        <v>23.6</v>
      </c>
      <c r="P316" s="272">
        <v>17.34</v>
      </c>
      <c r="Q316" s="272">
        <v>14.88</v>
      </c>
      <c r="R316" s="272">
        <v>14.13</v>
      </c>
      <c r="S316" s="272">
        <v>15.45</v>
      </c>
      <c r="T316" s="271">
        <v>691.51</v>
      </c>
      <c r="U316" s="273">
        <v>7.79</v>
      </c>
      <c r="V316" s="489">
        <v>6</v>
      </c>
    </row>
    <row r="317" spans="1:22" ht="13.5" customHeight="1">
      <c r="A317" s="509"/>
      <c r="B317" s="511"/>
      <c r="C317" s="509"/>
      <c r="D317" s="489" t="s">
        <v>873</v>
      </c>
      <c r="E317" s="271">
        <v>90.3</v>
      </c>
      <c r="F317" s="271">
        <v>143</v>
      </c>
      <c r="G317" s="271">
        <v>7.2</v>
      </c>
      <c r="H317" s="271">
        <v>36.5</v>
      </c>
      <c r="I317" s="271">
        <v>406.9</v>
      </c>
      <c r="J317" s="271">
        <v>22.6</v>
      </c>
      <c r="K317" s="271">
        <v>62</v>
      </c>
      <c r="L317" s="271">
        <v>122.9</v>
      </c>
      <c r="M317" s="271">
        <v>115.9</v>
      </c>
      <c r="N317" s="271">
        <v>94.3</v>
      </c>
      <c r="O317" s="271">
        <v>23.5</v>
      </c>
      <c r="P317" s="272">
        <v>11.72</v>
      </c>
      <c r="Q317" s="272">
        <v>12.03</v>
      </c>
      <c r="R317" s="272">
        <v>11.19</v>
      </c>
      <c r="S317" s="272">
        <v>11.65</v>
      </c>
      <c r="T317" s="271">
        <v>616.35</v>
      </c>
      <c r="U317" s="273">
        <v>6.38</v>
      </c>
      <c r="V317" s="489">
        <v>3</v>
      </c>
    </row>
    <row r="318" spans="1:22" ht="13.5" customHeight="1">
      <c r="A318" s="509"/>
      <c r="B318" s="511"/>
      <c r="C318" s="509"/>
      <c r="D318" s="489" t="s">
        <v>769</v>
      </c>
      <c r="E318" s="271">
        <v>92</v>
      </c>
      <c r="F318" s="271">
        <v>138</v>
      </c>
      <c r="G318" s="271">
        <v>8</v>
      </c>
      <c r="H318" s="271">
        <v>42.18</v>
      </c>
      <c r="I318" s="271">
        <v>427.25</v>
      </c>
      <c r="J318" s="271">
        <v>23.33</v>
      </c>
      <c r="K318" s="271">
        <v>55.31</v>
      </c>
      <c r="L318" s="271">
        <v>162</v>
      </c>
      <c r="M318" s="271">
        <v>139</v>
      </c>
      <c r="N318" s="271">
        <v>85.8</v>
      </c>
      <c r="O318" s="271">
        <v>27.5</v>
      </c>
      <c r="P318" s="272">
        <v>14.17</v>
      </c>
      <c r="Q318" s="272">
        <v>13.77</v>
      </c>
      <c r="R318" s="272">
        <v>14.2</v>
      </c>
      <c r="S318" s="272">
        <v>14.05</v>
      </c>
      <c r="T318" s="271">
        <v>702.54</v>
      </c>
      <c r="U318" s="273">
        <v>2.63</v>
      </c>
      <c r="V318" s="489">
        <v>11</v>
      </c>
    </row>
    <row r="319" spans="1:22" ht="13.5" customHeight="1">
      <c r="A319" s="509"/>
      <c r="B319" s="511"/>
      <c r="C319" s="509"/>
      <c r="D319" s="489" t="s">
        <v>884</v>
      </c>
      <c r="E319" s="271">
        <v>93.1</v>
      </c>
      <c r="F319" s="271">
        <v>135</v>
      </c>
      <c r="G319" s="271">
        <v>5.2</v>
      </c>
      <c r="H319" s="271">
        <v>30.3</v>
      </c>
      <c r="I319" s="271">
        <v>265</v>
      </c>
      <c r="J319" s="271">
        <v>23.1</v>
      </c>
      <c r="K319" s="271">
        <v>76.2</v>
      </c>
      <c r="L319" s="271">
        <v>173.7</v>
      </c>
      <c r="M319" s="271">
        <v>141.91</v>
      </c>
      <c r="N319" s="271">
        <v>81.7</v>
      </c>
      <c r="O319" s="271">
        <v>23.13</v>
      </c>
      <c r="P319" s="272">
        <v>13.45</v>
      </c>
      <c r="Q319" s="272">
        <v>13.85</v>
      </c>
      <c r="R319" s="272">
        <v>14.25</v>
      </c>
      <c r="S319" s="272">
        <v>13.85</v>
      </c>
      <c r="T319" s="271">
        <v>692.5</v>
      </c>
      <c r="U319" s="273">
        <v>1.47</v>
      </c>
      <c r="V319" s="489">
        <v>13</v>
      </c>
    </row>
    <row r="320" spans="1:22" ht="13.5" customHeight="1">
      <c r="A320" s="509"/>
      <c r="B320" s="511"/>
      <c r="C320" s="509"/>
      <c r="D320" s="489" t="s">
        <v>885</v>
      </c>
      <c r="E320" s="271">
        <v>105.2</v>
      </c>
      <c r="F320" s="271">
        <v>151</v>
      </c>
      <c r="G320" s="271">
        <v>11.1</v>
      </c>
      <c r="H320" s="271">
        <v>59.02</v>
      </c>
      <c r="I320" s="271">
        <v>431.7</v>
      </c>
      <c r="J320" s="271">
        <v>21.32</v>
      </c>
      <c r="K320" s="271">
        <v>36.119999999999997</v>
      </c>
      <c r="L320" s="271">
        <v>181.6</v>
      </c>
      <c r="M320" s="271">
        <v>151.80000000000001</v>
      </c>
      <c r="N320" s="271">
        <v>83.6</v>
      </c>
      <c r="O320" s="271">
        <v>22.5</v>
      </c>
      <c r="P320" s="272">
        <v>14.41</v>
      </c>
      <c r="Q320" s="272">
        <v>15.64</v>
      </c>
      <c r="R320" s="272">
        <v>15.79</v>
      </c>
      <c r="S320" s="272">
        <v>15.28</v>
      </c>
      <c r="T320" s="271">
        <v>713.4</v>
      </c>
      <c r="U320" s="273">
        <v>6.27</v>
      </c>
      <c r="V320" s="489">
        <v>5</v>
      </c>
    </row>
    <row r="321" spans="1:22" ht="13.5" customHeight="1">
      <c r="A321" s="509"/>
      <c r="B321" s="511"/>
      <c r="C321" s="509"/>
      <c r="D321" s="489" t="s">
        <v>886</v>
      </c>
      <c r="E321" s="271">
        <v>87.2</v>
      </c>
      <c r="F321" s="271">
        <v>133</v>
      </c>
      <c r="G321" s="271">
        <v>8.6</v>
      </c>
      <c r="H321" s="271">
        <v>25.8</v>
      </c>
      <c r="I321" s="271">
        <v>176.7</v>
      </c>
      <c r="J321" s="271">
        <v>20.3</v>
      </c>
      <c r="K321" s="271">
        <v>87.9</v>
      </c>
      <c r="L321" s="271">
        <v>154.9</v>
      </c>
      <c r="M321" s="271">
        <v>130.6</v>
      </c>
      <c r="N321" s="271">
        <v>84.3</v>
      </c>
      <c r="O321" s="271">
        <v>24.3</v>
      </c>
      <c r="P321" s="272">
        <v>11.31</v>
      </c>
      <c r="Q321" s="272">
        <v>11.56</v>
      </c>
      <c r="R321" s="272">
        <v>11.74</v>
      </c>
      <c r="S321" s="272">
        <v>11.54</v>
      </c>
      <c r="T321" s="271">
        <v>576.9</v>
      </c>
      <c r="U321" s="273">
        <v>3.53</v>
      </c>
      <c r="V321" s="489">
        <v>11</v>
      </c>
    </row>
    <row r="322" spans="1:22" s="462" customFormat="1" ht="13.5" customHeight="1">
      <c r="A322" s="509"/>
      <c r="B322" s="511"/>
      <c r="C322" s="509"/>
      <c r="D322" s="490" t="s">
        <v>745</v>
      </c>
      <c r="E322" s="304">
        <f>AVERAGE(E311:E321)</f>
        <v>91.754545454545465</v>
      </c>
      <c r="F322" s="304">
        <f t="shared" ref="F322:T322" si="36">AVERAGE(F311:F321)</f>
        <v>143.72727272727272</v>
      </c>
      <c r="G322" s="304">
        <f t="shared" si="36"/>
        <v>8.166363636363636</v>
      </c>
      <c r="H322" s="304">
        <f t="shared" si="36"/>
        <v>35.015454545454546</v>
      </c>
      <c r="I322" s="304">
        <f t="shared" si="36"/>
        <v>310.40238900634245</v>
      </c>
      <c r="J322" s="304">
        <f t="shared" si="36"/>
        <v>22.505454545454544</v>
      </c>
      <c r="K322" s="304">
        <f t="shared" si="36"/>
        <v>67.977893953180583</v>
      </c>
      <c r="L322" s="304">
        <f t="shared" si="36"/>
        <v>156.33909090909094</v>
      </c>
      <c r="M322" s="304">
        <f t="shared" si="36"/>
        <v>134.59363636363636</v>
      </c>
      <c r="N322" s="304">
        <f t="shared" si="36"/>
        <v>86.615991851285969</v>
      </c>
      <c r="O322" s="304">
        <f t="shared" si="36"/>
        <v>24.272727272727273</v>
      </c>
      <c r="P322" s="304">
        <f t="shared" si="36"/>
        <v>14.045454545454545</v>
      </c>
      <c r="Q322" s="304">
        <f t="shared" si="36"/>
        <v>13.907272727272726</v>
      </c>
      <c r="R322" s="304">
        <f t="shared" si="36"/>
        <v>13.960909090909093</v>
      </c>
      <c r="S322" s="304">
        <f t="shared" si="36"/>
        <v>13.971818181818181</v>
      </c>
      <c r="T322" s="304">
        <f t="shared" si="36"/>
        <v>673.0545454545454</v>
      </c>
      <c r="U322" s="303">
        <f>(T322-627.6)/627.6*100</f>
        <v>7.242598064777785</v>
      </c>
      <c r="V322" s="490">
        <v>5</v>
      </c>
    </row>
    <row r="323" spans="1:22" ht="13.5" customHeight="1">
      <c r="A323" s="509" t="s">
        <v>867</v>
      </c>
      <c r="B323" s="511"/>
      <c r="C323" s="509" t="s">
        <v>696</v>
      </c>
      <c r="D323" s="265" t="s">
        <v>783</v>
      </c>
      <c r="E323" s="266">
        <v>100.3</v>
      </c>
      <c r="F323" s="266">
        <v>144</v>
      </c>
      <c r="G323" s="266">
        <v>8.1</v>
      </c>
      <c r="H323" s="266">
        <v>35.9</v>
      </c>
      <c r="I323" s="266">
        <v>343.21</v>
      </c>
      <c r="J323" s="266">
        <v>21.9</v>
      </c>
      <c r="K323" s="266">
        <v>61</v>
      </c>
      <c r="L323" s="266">
        <v>132.80000000000001</v>
      </c>
      <c r="M323" s="266">
        <v>126.1</v>
      </c>
      <c r="N323" s="266">
        <v>94.96</v>
      </c>
      <c r="O323" s="266">
        <v>28.2</v>
      </c>
      <c r="P323" s="267">
        <v>186.1</v>
      </c>
      <c r="Q323" s="267">
        <v>183.4</v>
      </c>
      <c r="R323" s="267"/>
      <c r="S323" s="267">
        <v>184.75</v>
      </c>
      <c r="T323" s="266">
        <v>739</v>
      </c>
      <c r="U323" s="267">
        <f>(T323-670.9)/670.9*100</f>
        <v>10.150544045312271</v>
      </c>
      <c r="V323" s="265">
        <v>1</v>
      </c>
    </row>
    <row r="324" spans="1:22" ht="13.5" customHeight="1">
      <c r="A324" s="509"/>
      <c r="B324" s="511"/>
      <c r="C324" s="509"/>
      <c r="D324" s="265" t="s">
        <v>751</v>
      </c>
      <c r="E324" s="266">
        <v>88.5</v>
      </c>
      <c r="F324" s="266">
        <v>148</v>
      </c>
      <c r="G324" s="266">
        <v>6.86</v>
      </c>
      <c r="H324" s="266">
        <v>32.74</v>
      </c>
      <c r="I324" s="266">
        <v>477.26</v>
      </c>
      <c r="J324" s="266">
        <v>25.94</v>
      </c>
      <c r="K324" s="266">
        <v>79.23</v>
      </c>
      <c r="L324" s="266">
        <v>186.4</v>
      </c>
      <c r="M324" s="266">
        <v>163.6</v>
      </c>
      <c r="N324" s="266">
        <v>87.77</v>
      </c>
      <c r="O324" s="266">
        <v>28.01</v>
      </c>
      <c r="P324" s="267">
        <v>184.6</v>
      </c>
      <c r="Q324" s="267">
        <v>196.6</v>
      </c>
      <c r="R324" s="267"/>
      <c r="S324" s="267">
        <v>190.6</v>
      </c>
      <c r="T324" s="266">
        <v>705.93</v>
      </c>
      <c r="U324" s="267">
        <v>7.15</v>
      </c>
      <c r="V324" s="265">
        <v>2</v>
      </c>
    </row>
    <row r="325" spans="1:22" ht="13.5" customHeight="1">
      <c r="A325" s="509"/>
      <c r="B325" s="511"/>
      <c r="C325" s="509"/>
      <c r="D325" s="265" t="s">
        <v>739</v>
      </c>
      <c r="E325" s="266">
        <v>80</v>
      </c>
      <c r="F325" s="266">
        <v>148</v>
      </c>
      <c r="G325" s="266">
        <v>7.7</v>
      </c>
      <c r="H325" s="266">
        <v>29.1</v>
      </c>
      <c r="I325" s="266">
        <v>277.92</v>
      </c>
      <c r="J325" s="266">
        <v>22.56</v>
      </c>
      <c r="K325" s="266">
        <v>77.53</v>
      </c>
      <c r="L325" s="266">
        <v>165.4</v>
      </c>
      <c r="M325" s="266">
        <v>126.4</v>
      </c>
      <c r="N325" s="266">
        <v>76.42</v>
      </c>
      <c r="O325" s="266">
        <v>25.5</v>
      </c>
      <c r="P325" s="267">
        <v>217.78</v>
      </c>
      <c r="Q325" s="267">
        <v>211.92</v>
      </c>
      <c r="R325" s="267"/>
      <c r="S325" s="267">
        <v>214.85</v>
      </c>
      <c r="T325" s="266">
        <v>716.2</v>
      </c>
      <c r="U325" s="267">
        <v>4.8</v>
      </c>
      <c r="V325" s="265">
        <v>1</v>
      </c>
    </row>
    <row r="326" spans="1:22" ht="13.5" customHeight="1">
      <c r="A326" s="509"/>
      <c r="B326" s="511"/>
      <c r="C326" s="509"/>
      <c r="D326" s="265" t="s">
        <v>752</v>
      </c>
      <c r="E326" s="266">
        <v>93</v>
      </c>
      <c r="F326" s="266">
        <v>154</v>
      </c>
      <c r="G326" s="266">
        <v>8.6999999999999993</v>
      </c>
      <c r="H326" s="266">
        <v>37.5</v>
      </c>
      <c r="I326" s="266">
        <v>331</v>
      </c>
      <c r="J326" s="266">
        <v>23.9</v>
      </c>
      <c r="K326" s="266">
        <v>63.7</v>
      </c>
      <c r="L326" s="266">
        <v>144.4</v>
      </c>
      <c r="M326" s="266">
        <v>133.4</v>
      </c>
      <c r="N326" s="266">
        <v>92.4</v>
      </c>
      <c r="O326" s="266">
        <v>20.2</v>
      </c>
      <c r="P326" s="267">
        <v>206.13</v>
      </c>
      <c r="Q326" s="267">
        <v>188.84</v>
      </c>
      <c r="R326" s="267"/>
      <c r="S326" s="267">
        <v>197.49</v>
      </c>
      <c r="T326" s="266">
        <v>790</v>
      </c>
      <c r="U326" s="267">
        <v>10.23</v>
      </c>
      <c r="V326" s="265">
        <v>1</v>
      </c>
    </row>
    <row r="327" spans="1:22" ht="13.5" customHeight="1">
      <c r="A327" s="509"/>
      <c r="B327" s="511"/>
      <c r="C327" s="509"/>
      <c r="D327" s="265" t="s">
        <v>801</v>
      </c>
      <c r="E327" s="266">
        <v>91</v>
      </c>
      <c r="F327" s="266">
        <v>145</v>
      </c>
      <c r="G327" s="266">
        <v>7.5</v>
      </c>
      <c r="H327" s="266">
        <v>28.9</v>
      </c>
      <c r="I327" s="266">
        <v>285.3</v>
      </c>
      <c r="J327" s="266">
        <v>20.7</v>
      </c>
      <c r="K327" s="266">
        <v>71.599999999999994</v>
      </c>
      <c r="L327" s="266">
        <v>187.7</v>
      </c>
      <c r="M327" s="266">
        <v>172.1</v>
      </c>
      <c r="N327" s="266">
        <v>91.7</v>
      </c>
      <c r="O327" s="266">
        <v>22.2</v>
      </c>
      <c r="P327" s="267">
        <v>196.4</v>
      </c>
      <c r="Q327" s="267">
        <v>175.8</v>
      </c>
      <c r="R327" s="267"/>
      <c r="S327" s="267">
        <v>186.1</v>
      </c>
      <c r="T327" s="266">
        <v>744.4</v>
      </c>
      <c r="U327" s="267">
        <f>(T327-606)/606*100</f>
        <v>22.838283828382835</v>
      </c>
      <c r="V327" s="265">
        <v>1</v>
      </c>
    </row>
    <row r="328" spans="1:22" ht="13.5" customHeight="1">
      <c r="A328" s="509"/>
      <c r="B328" s="511"/>
      <c r="C328" s="509"/>
      <c r="D328" s="265" t="s">
        <v>766</v>
      </c>
      <c r="E328" s="266">
        <v>90.3</v>
      </c>
      <c r="F328" s="266">
        <v>148</v>
      </c>
      <c r="G328" s="266">
        <v>7.2</v>
      </c>
      <c r="H328" s="266">
        <v>32.5</v>
      </c>
      <c r="I328" s="266">
        <v>351.4</v>
      </c>
      <c r="J328" s="266">
        <v>22.6</v>
      </c>
      <c r="K328" s="266">
        <v>69.5</v>
      </c>
      <c r="L328" s="266">
        <v>122.9</v>
      </c>
      <c r="M328" s="266">
        <v>115.9</v>
      </c>
      <c r="N328" s="266">
        <v>94.3</v>
      </c>
      <c r="O328" s="266">
        <v>23.5</v>
      </c>
      <c r="P328" s="267">
        <v>300.7</v>
      </c>
      <c r="Q328" s="267">
        <v>297.64999999999998</v>
      </c>
      <c r="R328" s="267"/>
      <c r="S328" s="267">
        <v>299.18</v>
      </c>
      <c r="T328" s="266">
        <v>664.8</v>
      </c>
      <c r="U328" s="267">
        <v>6.97</v>
      </c>
      <c r="V328" s="265">
        <v>1</v>
      </c>
    </row>
    <row r="329" spans="1:22" ht="13.5" customHeight="1">
      <c r="A329" s="509"/>
      <c r="B329" s="511"/>
      <c r="C329" s="509"/>
      <c r="D329" s="265" t="s">
        <v>875</v>
      </c>
      <c r="E329" s="266">
        <v>91.5</v>
      </c>
      <c r="F329" s="266">
        <v>131</v>
      </c>
      <c r="G329" s="266">
        <v>4</v>
      </c>
      <c r="H329" s="266">
        <v>25.2</v>
      </c>
      <c r="I329" s="266">
        <v>530</v>
      </c>
      <c r="J329" s="266">
        <v>18.8</v>
      </c>
      <c r="K329" s="266">
        <v>74.599999999999994</v>
      </c>
      <c r="L329" s="266">
        <v>197.2</v>
      </c>
      <c r="M329" s="266">
        <v>188.6</v>
      </c>
      <c r="N329" s="266">
        <v>95.6</v>
      </c>
      <c r="O329" s="266">
        <v>26.6</v>
      </c>
      <c r="P329" s="267">
        <v>168.32</v>
      </c>
      <c r="Q329" s="267">
        <v>166.91</v>
      </c>
      <c r="R329" s="267" t="s">
        <v>868</v>
      </c>
      <c r="S329" s="267">
        <v>167.61</v>
      </c>
      <c r="T329" s="266">
        <v>670.45</v>
      </c>
      <c r="U329" s="267">
        <v>9.0399999999999991</v>
      </c>
      <c r="V329" s="265">
        <v>1</v>
      </c>
    </row>
    <row r="330" spans="1:22" ht="13.5" customHeight="1">
      <c r="A330" s="509"/>
      <c r="B330" s="511"/>
      <c r="C330" s="509"/>
      <c r="D330" s="265" t="s">
        <v>876</v>
      </c>
      <c r="E330" s="266">
        <v>94</v>
      </c>
      <c r="F330" s="266">
        <v>144</v>
      </c>
      <c r="G330" s="266">
        <v>6.82</v>
      </c>
      <c r="H330" s="266">
        <v>26.3</v>
      </c>
      <c r="I330" s="266">
        <v>74.8</v>
      </c>
      <c r="J330" s="266">
        <v>24.6</v>
      </c>
      <c r="K330" s="266">
        <v>93</v>
      </c>
      <c r="L330" s="266">
        <v>144.69999999999999</v>
      </c>
      <c r="M330" s="266">
        <v>135</v>
      </c>
      <c r="N330" s="266">
        <v>93.6</v>
      </c>
      <c r="O330" s="266">
        <v>23.9</v>
      </c>
      <c r="P330" s="267">
        <v>204</v>
      </c>
      <c r="Q330" s="267">
        <v>207.2</v>
      </c>
      <c r="R330" s="267"/>
      <c r="S330" s="267">
        <v>205.6</v>
      </c>
      <c r="T330" s="266">
        <v>685.3</v>
      </c>
      <c r="U330" s="267">
        <v>5.7</v>
      </c>
      <c r="V330" s="265">
        <v>2</v>
      </c>
    </row>
    <row r="331" spans="1:22" ht="13.5" customHeight="1">
      <c r="A331" s="509"/>
      <c r="B331" s="511"/>
      <c r="C331" s="509"/>
      <c r="D331" s="265" t="s">
        <v>768</v>
      </c>
      <c r="E331" s="266">
        <v>78</v>
      </c>
      <c r="F331" s="266">
        <v>150</v>
      </c>
      <c r="G331" s="266">
        <v>7.5</v>
      </c>
      <c r="H331" s="266">
        <v>28.9</v>
      </c>
      <c r="I331" s="266">
        <v>285.3</v>
      </c>
      <c r="J331" s="266">
        <v>23.94</v>
      </c>
      <c r="K331" s="266">
        <v>82.8</v>
      </c>
      <c r="L331" s="266">
        <v>152</v>
      </c>
      <c r="M331" s="266">
        <v>138</v>
      </c>
      <c r="N331" s="266">
        <v>90.7</v>
      </c>
      <c r="O331" s="266">
        <v>27.2</v>
      </c>
      <c r="P331" s="267">
        <v>214.8</v>
      </c>
      <c r="Q331" s="267">
        <v>197.7</v>
      </c>
      <c r="R331" s="267"/>
      <c r="S331" s="267">
        <v>206.25</v>
      </c>
      <c r="T331" s="266">
        <v>763.9</v>
      </c>
      <c r="U331" s="267">
        <v>12.09</v>
      </c>
      <c r="V331" s="265">
        <v>2</v>
      </c>
    </row>
    <row r="332" spans="1:22" ht="13.5" customHeight="1">
      <c r="A332" s="509"/>
      <c r="B332" s="511"/>
      <c r="C332" s="509"/>
      <c r="D332" s="265" t="s">
        <v>827</v>
      </c>
      <c r="E332" s="266">
        <v>74.8</v>
      </c>
      <c r="F332" s="266">
        <v>157</v>
      </c>
      <c r="G332" s="266">
        <v>8.6999999999999993</v>
      </c>
      <c r="H332" s="266">
        <v>37.5</v>
      </c>
      <c r="I332" s="266">
        <v>330.5</v>
      </c>
      <c r="J332" s="266">
        <v>19.8</v>
      </c>
      <c r="K332" s="266">
        <v>52.9</v>
      </c>
      <c r="L332" s="266">
        <v>171.5</v>
      </c>
      <c r="M332" s="266">
        <v>156.9</v>
      </c>
      <c r="N332" s="266">
        <v>91.5</v>
      </c>
      <c r="O332" s="266">
        <v>25.6</v>
      </c>
      <c r="P332" s="267">
        <v>274.89999999999998</v>
      </c>
      <c r="Q332" s="267">
        <v>270.8</v>
      </c>
      <c r="R332" s="267"/>
      <c r="S332" s="267">
        <v>272.89999999999998</v>
      </c>
      <c r="T332" s="266">
        <v>728.5</v>
      </c>
      <c r="U332" s="267">
        <v>5</v>
      </c>
      <c r="V332" s="265">
        <v>1</v>
      </c>
    </row>
    <row r="333" spans="1:22" s="462" customFormat="1" ht="13.5" customHeight="1">
      <c r="A333" s="509"/>
      <c r="B333" s="511"/>
      <c r="C333" s="509"/>
      <c r="D333" s="268" t="s">
        <v>887</v>
      </c>
      <c r="E333" s="269">
        <f>AVERAGE(E323:E332)</f>
        <v>88.14</v>
      </c>
      <c r="F333" s="269">
        <f t="shared" ref="F333:Q333" si="37">AVERAGE(F323:F332)</f>
        <v>146.9</v>
      </c>
      <c r="G333" s="269">
        <f t="shared" si="37"/>
        <v>7.3079999999999998</v>
      </c>
      <c r="H333" s="269">
        <f t="shared" si="37"/>
        <v>31.454000000000001</v>
      </c>
      <c r="I333" s="269">
        <f t="shared" si="37"/>
        <v>328.66900000000004</v>
      </c>
      <c r="J333" s="269">
        <f t="shared" si="37"/>
        <v>22.474000000000004</v>
      </c>
      <c r="K333" s="269">
        <f t="shared" si="37"/>
        <v>72.585999999999999</v>
      </c>
      <c r="L333" s="269">
        <f t="shared" si="37"/>
        <v>160.5</v>
      </c>
      <c r="M333" s="269">
        <f t="shared" si="37"/>
        <v>145.6</v>
      </c>
      <c r="N333" s="269">
        <f t="shared" si="37"/>
        <v>90.89500000000001</v>
      </c>
      <c r="O333" s="269">
        <f t="shared" si="37"/>
        <v>25.091000000000001</v>
      </c>
      <c r="P333" s="269">
        <f t="shared" si="37"/>
        <v>215.37299999999999</v>
      </c>
      <c r="Q333" s="269">
        <f t="shared" si="37"/>
        <v>209.68200000000002</v>
      </c>
      <c r="R333" s="270"/>
      <c r="S333" s="269">
        <f t="shared" ref="S333:T333" si="38">AVERAGE(S323:S332)</f>
        <v>212.53299999999999</v>
      </c>
      <c r="T333" s="269">
        <f t="shared" si="38"/>
        <v>720.84799999999996</v>
      </c>
      <c r="U333" s="270">
        <v>9.3005413109732924</v>
      </c>
      <c r="V333" s="268">
        <v>1</v>
      </c>
    </row>
    <row r="334" spans="1:22" ht="13.5" customHeight="1">
      <c r="A334" s="509" t="s">
        <v>888</v>
      </c>
      <c r="B334" s="511" t="s">
        <v>619</v>
      </c>
      <c r="C334" s="509" t="s">
        <v>616</v>
      </c>
      <c r="D334" s="265" t="s">
        <v>783</v>
      </c>
      <c r="E334" s="266">
        <v>102.3</v>
      </c>
      <c r="F334" s="266">
        <v>145</v>
      </c>
      <c r="G334" s="266">
        <v>7.2</v>
      </c>
      <c r="H334" s="266">
        <v>32.4</v>
      </c>
      <c r="I334" s="266">
        <v>350</v>
      </c>
      <c r="J334" s="266">
        <v>22.1</v>
      </c>
      <c r="K334" s="266">
        <v>68.2</v>
      </c>
      <c r="L334" s="266">
        <v>130.80000000000001</v>
      </c>
      <c r="M334" s="266">
        <v>123.2</v>
      </c>
      <c r="N334" s="266">
        <v>94.2</v>
      </c>
      <c r="O334" s="266">
        <v>25.2</v>
      </c>
      <c r="P334" s="267">
        <v>15.5</v>
      </c>
      <c r="Q334" s="267">
        <v>15.8</v>
      </c>
      <c r="R334" s="267">
        <v>16.2</v>
      </c>
      <c r="S334" s="267">
        <v>15.83</v>
      </c>
      <c r="T334" s="266">
        <v>656.44</v>
      </c>
      <c r="U334" s="267">
        <v>4.17</v>
      </c>
      <c r="V334" s="265">
        <v>6</v>
      </c>
    </row>
    <row r="335" spans="1:22" ht="13.5" customHeight="1">
      <c r="A335" s="509"/>
      <c r="B335" s="511"/>
      <c r="C335" s="509" t="s">
        <v>616</v>
      </c>
      <c r="D335" s="265" t="s">
        <v>828</v>
      </c>
      <c r="E335" s="266">
        <v>102.5</v>
      </c>
      <c r="F335" s="266">
        <v>135</v>
      </c>
      <c r="G335" s="266">
        <v>9.3000000000000007</v>
      </c>
      <c r="H335" s="266">
        <v>26.5</v>
      </c>
      <c r="I335" s="266">
        <v>184.9</v>
      </c>
      <c r="J335" s="266">
        <v>19.399999999999999</v>
      </c>
      <c r="K335" s="266">
        <v>73.2</v>
      </c>
      <c r="L335" s="266">
        <v>155.69999999999999</v>
      </c>
      <c r="M335" s="266">
        <v>139.1</v>
      </c>
      <c r="N335" s="266">
        <v>89.3</v>
      </c>
      <c r="O335" s="266">
        <v>26.52</v>
      </c>
      <c r="P335" s="267">
        <v>14.86</v>
      </c>
      <c r="Q335" s="267">
        <v>14.36</v>
      </c>
      <c r="R335" s="267">
        <v>13.47</v>
      </c>
      <c r="S335" s="267">
        <v>14.23</v>
      </c>
      <c r="T335" s="266">
        <v>711.5</v>
      </c>
      <c r="U335" s="267">
        <v>18.39</v>
      </c>
      <c r="V335" s="265">
        <v>5</v>
      </c>
    </row>
    <row r="336" spans="1:22" ht="13.5" customHeight="1">
      <c r="A336" s="509"/>
      <c r="B336" s="511"/>
      <c r="C336" s="509" t="s">
        <v>616</v>
      </c>
      <c r="D336" s="265" t="s">
        <v>750</v>
      </c>
      <c r="E336" s="266">
        <v>100.2</v>
      </c>
      <c r="F336" s="266">
        <v>151</v>
      </c>
      <c r="G336" s="266">
        <v>9.35</v>
      </c>
      <c r="H336" s="266">
        <v>35</v>
      </c>
      <c r="I336" s="266">
        <v>274.3</v>
      </c>
      <c r="J336" s="266">
        <v>24.23</v>
      </c>
      <c r="K336" s="266">
        <v>69.23</v>
      </c>
      <c r="L336" s="266">
        <v>130</v>
      </c>
      <c r="M336" s="266">
        <v>115.8</v>
      </c>
      <c r="N336" s="266">
        <v>89.08</v>
      </c>
      <c r="O336" s="266">
        <v>26.44</v>
      </c>
      <c r="P336" s="267">
        <v>14.54</v>
      </c>
      <c r="Q336" s="267">
        <v>14.02</v>
      </c>
      <c r="R336" s="267">
        <v>13.23</v>
      </c>
      <c r="S336" s="267">
        <v>13.93</v>
      </c>
      <c r="T336" s="266">
        <v>696.5</v>
      </c>
      <c r="U336" s="267">
        <v>15.25</v>
      </c>
      <c r="V336" s="265">
        <v>2</v>
      </c>
    </row>
    <row r="337" spans="1:22" ht="13.5" customHeight="1">
      <c r="A337" s="509"/>
      <c r="B337" s="511"/>
      <c r="C337" s="509" t="s">
        <v>616</v>
      </c>
      <c r="D337" s="265" t="s">
        <v>739</v>
      </c>
      <c r="E337" s="266">
        <v>102</v>
      </c>
      <c r="F337" s="266">
        <v>146</v>
      </c>
      <c r="G337" s="266">
        <v>5.9</v>
      </c>
      <c r="H337" s="266">
        <v>29.97</v>
      </c>
      <c r="I337" s="266">
        <v>408</v>
      </c>
      <c r="J337" s="266">
        <v>20.85</v>
      </c>
      <c r="K337" s="266">
        <v>69.569999999999993</v>
      </c>
      <c r="L337" s="266">
        <v>128.1</v>
      </c>
      <c r="M337" s="266">
        <v>108.1</v>
      </c>
      <c r="N337" s="266">
        <v>84.23</v>
      </c>
      <c r="O337" s="266">
        <v>29</v>
      </c>
      <c r="P337" s="267">
        <v>14.06</v>
      </c>
      <c r="Q337" s="267">
        <v>14.02</v>
      </c>
      <c r="R337" s="267">
        <v>14.162000000000001</v>
      </c>
      <c r="S337" s="267">
        <v>14.08</v>
      </c>
      <c r="T337" s="266">
        <v>621.04</v>
      </c>
      <c r="U337" s="267">
        <f>(S337-14.05)/14.05*100</f>
        <v>0.21352313167259329</v>
      </c>
      <c r="V337" s="265">
        <v>9</v>
      </c>
    </row>
    <row r="338" spans="1:22" ht="13.5" customHeight="1">
      <c r="A338" s="509"/>
      <c r="B338" s="511"/>
      <c r="C338" s="509" t="s">
        <v>616</v>
      </c>
      <c r="D338" s="265" t="s">
        <v>752</v>
      </c>
      <c r="E338" s="266">
        <v>99</v>
      </c>
      <c r="F338" s="266">
        <v>150</v>
      </c>
      <c r="G338" s="266">
        <v>9.1</v>
      </c>
      <c r="H338" s="266">
        <v>35.5</v>
      </c>
      <c r="I338" s="266">
        <v>290.10000000000002</v>
      </c>
      <c r="J338" s="266">
        <v>23.9</v>
      </c>
      <c r="K338" s="266">
        <v>67.3</v>
      </c>
      <c r="L338" s="266">
        <v>122.6</v>
      </c>
      <c r="M338" s="266">
        <v>114.4</v>
      </c>
      <c r="N338" s="266">
        <v>93.3</v>
      </c>
      <c r="O338" s="266">
        <v>25.3</v>
      </c>
      <c r="P338" s="267">
        <v>13</v>
      </c>
      <c r="Q338" s="267">
        <v>12.86</v>
      </c>
      <c r="R338" s="267">
        <v>12.76</v>
      </c>
      <c r="S338" s="267">
        <v>12.76</v>
      </c>
      <c r="T338" s="266">
        <v>638</v>
      </c>
      <c r="U338" s="267">
        <f>(S338-11.54)/11.54*100</f>
        <v>10.571923743500873</v>
      </c>
      <c r="V338" s="265">
        <v>2</v>
      </c>
    </row>
    <row r="339" spans="1:22" ht="13.5" customHeight="1">
      <c r="A339" s="509"/>
      <c r="B339" s="511"/>
      <c r="C339" s="509" t="s">
        <v>616</v>
      </c>
      <c r="D339" s="265" t="s">
        <v>774</v>
      </c>
      <c r="E339" s="266">
        <v>109</v>
      </c>
      <c r="F339" s="266">
        <v>150</v>
      </c>
      <c r="G339" s="266">
        <v>7.2</v>
      </c>
      <c r="H339" s="266">
        <v>32.020000000000003</v>
      </c>
      <c r="I339" s="266">
        <v>344.76</v>
      </c>
      <c r="J339" s="266">
        <v>22.48</v>
      </c>
      <c r="K339" s="266">
        <v>70.2</v>
      </c>
      <c r="L339" s="266">
        <v>143.57</v>
      </c>
      <c r="M339" s="266">
        <v>120.21</v>
      </c>
      <c r="N339" s="266">
        <v>83.73</v>
      </c>
      <c r="O339" s="266">
        <v>20.53</v>
      </c>
      <c r="P339" s="267">
        <v>12.56</v>
      </c>
      <c r="Q339" s="267">
        <v>14.48</v>
      </c>
      <c r="R339" s="267">
        <v>13.57</v>
      </c>
      <c r="S339" s="267">
        <v>13.54</v>
      </c>
      <c r="T339" s="266">
        <v>564.30999999999995</v>
      </c>
      <c r="U339" s="267">
        <v>5.52</v>
      </c>
      <c r="V339" s="265">
        <v>4</v>
      </c>
    </row>
    <row r="340" spans="1:22" ht="13.5" customHeight="1">
      <c r="A340" s="509"/>
      <c r="B340" s="511"/>
      <c r="C340" s="509" t="s">
        <v>616</v>
      </c>
      <c r="D340" s="265" t="s">
        <v>766</v>
      </c>
      <c r="E340" s="266">
        <v>100.2</v>
      </c>
      <c r="F340" s="266">
        <v>137</v>
      </c>
      <c r="G340" s="266">
        <v>6.6</v>
      </c>
      <c r="H340" s="266">
        <v>35.299999999999997</v>
      </c>
      <c r="I340" s="266">
        <v>434.8</v>
      </c>
      <c r="J340" s="266">
        <v>21.3</v>
      </c>
      <c r="K340" s="266">
        <v>60.4</v>
      </c>
      <c r="L340" s="266">
        <v>112.6</v>
      </c>
      <c r="M340" s="266">
        <v>107.3</v>
      </c>
      <c r="N340" s="266">
        <v>95.3</v>
      </c>
      <c r="O340" s="266">
        <v>26.7</v>
      </c>
      <c r="P340" s="267">
        <v>12.2</v>
      </c>
      <c r="Q340" s="267">
        <v>12.15</v>
      </c>
      <c r="R340" s="267">
        <v>12.36</v>
      </c>
      <c r="S340" s="267">
        <v>12.24</v>
      </c>
      <c r="T340" s="266">
        <v>611.83000000000004</v>
      </c>
      <c r="U340" s="267">
        <v>1.92</v>
      </c>
      <c r="V340" s="265">
        <v>8</v>
      </c>
    </row>
    <row r="341" spans="1:22" ht="13.5" customHeight="1">
      <c r="A341" s="509"/>
      <c r="B341" s="511"/>
      <c r="C341" s="509" t="s">
        <v>616</v>
      </c>
      <c r="D341" s="265" t="s">
        <v>769</v>
      </c>
      <c r="E341" s="266">
        <v>88.8</v>
      </c>
      <c r="F341" s="266">
        <v>138</v>
      </c>
      <c r="G341" s="266">
        <v>8</v>
      </c>
      <c r="H341" s="266">
        <v>30.8</v>
      </c>
      <c r="I341" s="266">
        <v>285</v>
      </c>
      <c r="J341" s="266">
        <v>21.4</v>
      </c>
      <c r="K341" s="266">
        <v>72.19</v>
      </c>
      <c r="L341" s="266">
        <v>114</v>
      </c>
      <c r="M341" s="266">
        <v>108</v>
      </c>
      <c r="N341" s="266">
        <v>94.7</v>
      </c>
      <c r="O341" s="266">
        <v>30.1</v>
      </c>
      <c r="P341" s="267">
        <v>14.02</v>
      </c>
      <c r="Q341" s="267">
        <v>14.32</v>
      </c>
      <c r="R341" s="267">
        <v>13.97</v>
      </c>
      <c r="S341" s="267">
        <f>AVERAGE(P341:R341)</f>
        <v>14.103333333333333</v>
      </c>
      <c r="T341" s="266">
        <v>705.12</v>
      </c>
      <c r="U341" s="267">
        <v>15.51</v>
      </c>
      <c r="V341" s="265">
        <v>1</v>
      </c>
    </row>
    <row r="342" spans="1:22" ht="13.5" customHeight="1">
      <c r="A342" s="509"/>
      <c r="B342" s="511"/>
      <c r="C342" s="509" t="s">
        <v>616</v>
      </c>
      <c r="D342" s="265" t="s">
        <v>827</v>
      </c>
      <c r="E342" s="266">
        <v>94.9</v>
      </c>
      <c r="F342" s="266">
        <v>131</v>
      </c>
      <c r="G342" s="266">
        <v>5</v>
      </c>
      <c r="H342" s="266">
        <v>22.6</v>
      </c>
      <c r="I342" s="266">
        <v>352</v>
      </c>
      <c r="J342" s="266">
        <v>19.600000000000001</v>
      </c>
      <c r="K342" s="266">
        <v>86.73</v>
      </c>
      <c r="L342" s="266">
        <v>126.3</v>
      </c>
      <c r="M342" s="266">
        <v>118.7</v>
      </c>
      <c r="N342" s="266">
        <v>94.05</v>
      </c>
      <c r="O342" s="266">
        <v>28.61</v>
      </c>
      <c r="P342" s="267">
        <v>13.66</v>
      </c>
      <c r="Q342" s="267">
        <v>13.8</v>
      </c>
      <c r="R342" s="267">
        <v>13.35</v>
      </c>
      <c r="S342" s="267">
        <v>13.6</v>
      </c>
      <c r="T342" s="266">
        <v>680</v>
      </c>
      <c r="U342" s="267">
        <v>7.09</v>
      </c>
      <c r="V342" s="265">
        <v>7</v>
      </c>
    </row>
    <row r="343" spans="1:22" ht="13.5" customHeight="1">
      <c r="A343" s="509"/>
      <c r="B343" s="511"/>
      <c r="C343" s="509" t="s">
        <v>616</v>
      </c>
      <c r="D343" s="265" t="s">
        <v>864</v>
      </c>
      <c r="E343" s="266">
        <v>103.25</v>
      </c>
      <c r="F343" s="266">
        <v>135</v>
      </c>
      <c r="G343" s="266">
        <v>6.9</v>
      </c>
      <c r="H343" s="266">
        <v>21.8</v>
      </c>
      <c r="I343" s="266">
        <v>215.94</v>
      </c>
      <c r="J343" s="266">
        <v>19.8</v>
      </c>
      <c r="K343" s="266">
        <v>90.83</v>
      </c>
      <c r="L343" s="266">
        <v>142.33000000000001</v>
      </c>
      <c r="M343" s="266">
        <v>139.66999999999999</v>
      </c>
      <c r="N343" s="266">
        <v>98.13</v>
      </c>
      <c r="O343" s="266">
        <v>26.26</v>
      </c>
      <c r="P343" s="267">
        <v>12.98</v>
      </c>
      <c r="Q343" s="267">
        <v>11.76</v>
      </c>
      <c r="R343" s="267">
        <v>13.61</v>
      </c>
      <c r="S343" s="267">
        <v>12.78</v>
      </c>
      <c r="T343" s="266">
        <v>639.16999999999996</v>
      </c>
      <c r="U343" s="267">
        <v>4.7300000000000004</v>
      </c>
      <c r="V343" s="265">
        <v>8</v>
      </c>
    </row>
    <row r="344" spans="1:22" ht="13.5" customHeight="1">
      <c r="A344" s="509"/>
      <c r="B344" s="511"/>
      <c r="C344" s="509" t="s">
        <v>616</v>
      </c>
      <c r="D344" s="268" t="s">
        <v>745</v>
      </c>
      <c r="E344" s="269">
        <f>AVERAGE(E334:E343)</f>
        <v>100.215</v>
      </c>
      <c r="F344" s="269">
        <f t="shared" ref="F344:T344" si="39">AVERAGE(F334:F343)</f>
        <v>141.80000000000001</v>
      </c>
      <c r="G344" s="269">
        <f t="shared" si="39"/>
        <v>7.455000000000001</v>
      </c>
      <c r="H344" s="269">
        <f t="shared" si="39"/>
        <v>30.189000000000004</v>
      </c>
      <c r="I344" s="269">
        <f t="shared" si="39"/>
        <v>313.98</v>
      </c>
      <c r="J344" s="269">
        <f t="shared" si="39"/>
        <v>21.506000000000004</v>
      </c>
      <c r="K344" s="269">
        <f t="shared" si="39"/>
        <v>72.784999999999997</v>
      </c>
      <c r="L344" s="269">
        <f t="shared" si="39"/>
        <v>130.59999999999997</v>
      </c>
      <c r="M344" s="269">
        <f t="shared" si="39"/>
        <v>119.44800000000001</v>
      </c>
      <c r="N344" s="269">
        <f t="shared" si="39"/>
        <v>91.602000000000004</v>
      </c>
      <c r="O344" s="269">
        <f t="shared" si="39"/>
        <v>26.465999999999998</v>
      </c>
      <c r="P344" s="270">
        <f t="shared" si="39"/>
        <v>13.738</v>
      </c>
      <c r="Q344" s="270">
        <f t="shared" si="39"/>
        <v>13.757000000000001</v>
      </c>
      <c r="R344" s="270">
        <f t="shared" si="39"/>
        <v>13.668199999999999</v>
      </c>
      <c r="S344" s="270">
        <f t="shared" si="39"/>
        <v>13.709333333333333</v>
      </c>
      <c r="T344" s="269">
        <f t="shared" si="39"/>
        <v>652.39099999999996</v>
      </c>
      <c r="U344" s="270">
        <f>(T344-602.21)/602.21*100</f>
        <v>8.3328074924029707</v>
      </c>
      <c r="V344" s="268">
        <v>4</v>
      </c>
    </row>
    <row r="345" spans="1:22" ht="13.5" customHeight="1">
      <c r="A345" s="509" t="s">
        <v>871</v>
      </c>
      <c r="B345" s="511"/>
      <c r="C345" s="510" t="s">
        <v>617</v>
      </c>
      <c r="D345" s="489" t="s">
        <v>783</v>
      </c>
      <c r="E345" s="271">
        <v>98.3</v>
      </c>
      <c r="F345" s="271">
        <v>143</v>
      </c>
      <c r="G345" s="271">
        <v>7.4</v>
      </c>
      <c r="H345" s="271">
        <v>32.1</v>
      </c>
      <c r="I345" s="271">
        <v>333.8</v>
      </c>
      <c r="J345" s="271">
        <v>22.9</v>
      </c>
      <c r="K345" s="271">
        <v>71.3</v>
      </c>
      <c r="L345" s="271">
        <v>131.6</v>
      </c>
      <c r="M345" s="271">
        <v>115.2</v>
      </c>
      <c r="N345" s="271">
        <v>87.5</v>
      </c>
      <c r="O345" s="271">
        <v>25.3</v>
      </c>
      <c r="P345" s="272">
        <v>14.2</v>
      </c>
      <c r="Q345" s="272">
        <v>13.8</v>
      </c>
      <c r="R345" s="272">
        <v>14.55</v>
      </c>
      <c r="S345" s="272">
        <v>14.18</v>
      </c>
      <c r="T345" s="271">
        <v>625.37</v>
      </c>
      <c r="U345" s="273">
        <f>(S345-13.65)/13.65*100</f>
        <v>3.8827838827838779</v>
      </c>
      <c r="V345" s="489">
        <v>8</v>
      </c>
    </row>
    <row r="346" spans="1:22" ht="13.5" customHeight="1">
      <c r="A346" s="509"/>
      <c r="B346" s="511"/>
      <c r="C346" s="509" t="s">
        <v>617</v>
      </c>
      <c r="D346" s="489" t="s">
        <v>882</v>
      </c>
      <c r="E346" s="271">
        <v>104.8</v>
      </c>
      <c r="F346" s="271">
        <v>136</v>
      </c>
      <c r="G346" s="271">
        <v>7.2</v>
      </c>
      <c r="H346" s="271">
        <v>28.1</v>
      </c>
      <c r="I346" s="271">
        <v>290</v>
      </c>
      <c r="J346" s="271">
        <v>20.100000000000001</v>
      </c>
      <c r="K346" s="271">
        <v>71.5</v>
      </c>
      <c r="L346" s="271">
        <v>165.4</v>
      </c>
      <c r="M346" s="271">
        <v>140.9</v>
      </c>
      <c r="N346" s="271">
        <v>85.1</v>
      </c>
      <c r="O346" s="271">
        <v>24.29</v>
      </c>
      <c r="P346" s="272">
        <v>13.62</v>
      </c>
      <c r="Q346" s="272">
        <v>12</v>
      </c>
      <c r="R346" s="272">
        <v>13.08</v>
      </c>
      <c r="S346" s="272">
        <v>13.49</v>
      </c>
      <c r="T346" s="271">
        <v>674.5</v>
      </c>
      <c r="U346" s="273">
        <f>(S346-11.88)/11.88*100</f>
        <v>13.552188552188547</v>
      </c>
      <c r="V346" s="489">
        <v>8</v>
      </c>
    </row>
    <row r="347" spans="1:22" ht="13.5" customHeight="1">
      <c r="A347" s="509"/>
      <c r="B347" s="511"/>
      <c r="C347" s="509" t="s">
        <v>617</v>
      </c>
      <c r="D347" s="491" t="s">
        <v>872</v>
      </c>
      <c r="E347" s="271">
        <v>92.1</v>
      </c>
      <c r="F347" s="271">
        <v>142</v>
      </c>
      <c r="G347" s="271">
        <v>9.17</v>
      </c>
      <c r="H347" s="271">
        <v>32.6</v>
      </c>
      <c r="I347" s="271">
        <v>255.5070883315158</v>
      </c>
      <c r="J347" s="271">
        <v>22.78</v>
      </c>
      <c r="K347" s="271">
        <v>69.877300613496928</v>
      </c>
      <c r="L347" s="271">
        <v>113.8</v>
      </c>
      <c r="M347" s="271">
        <v>111.3</v>
      </c>
      <c r="N347" s="271">
        <v>97.803163444639722</v>
      </c>
      <c r="O347" s="271">
        <v>29.3</v>
      </c>
      <c r="P347" s="272">
        <v>13.64</v>
      </c>
      <c r="Q347" s="272">
        <v>12.25</v>
      </c>
      <c r="R347" s="272">
        <v>13.08</v>
      </c>
      <c r="S347" s="272">
        <v>12.99</v>
      </c>
      <c r="T347" s="271">
        <v>649.5</v>
      </c>
      <c r="U347" s="273">
        <v>3.3412887828162292</v>
      </c>
      <c r="V347" s="489">
        <v>10</v>
      </c>
    </row>
    <row r="348" spans="1:22" ht="13.5" customHeight="1">
      <c r="A348" s="509"/>
      <c r="B348" s="511"/>
      <c r="C348" s="509" t="s">
        <v>617</v>
      </c>
      <c r="D348" s="489" t="s">
        <v>739</v>
      </c>
      <c r="E348" s="271">
        <v>98.9</v>
      </c>
      <c r="F348" s="271">
        <v>151</v>
      </c>
      <c r="G348" s="271">
        <v>8.4</v>
      </c>
      <c r="H348" s="271">
        <v>34.6</v>
      </c>
      <c r="I348" s="271">
        <v>311.89999999999998</v>
      </c>
      <c r="J348" s="271">
        <v>20.96</v>
      </c>
      <c r="K348" s="271">
        <v>60.58</v>
      </c>
      <c r="L348" s="271">
        <v>149.69999999999999</v>
      </c>
      <c r="M348" s="271">
        <v>125.15</v>
      </c>
      <c r="N348" s="271">
        <v>83.6</v>
      </c>
      <c r="O348" s="271">
        <v>27.2</v>
      </c>
      <c r="P348" s="272">
        <v>15.48</v>
      </c>
      <c r="Q348" s="272">
        <v>15.21</v>
      </c>
      <c r="R348" s="272">
        <v>15.84</v>
      </c>
      <c r="S348" s="272">
        <v>15.51</v>
      </c>
      <c r="T348" s="271">
        <v>684.8</v>
      </c>
      <c r="U348" s="273">
        <f>(S348-14.61)/14.61*100</f>
        <v>6.1601642710472309</v>
      </c>
      <c r="V348" s="489">
        <v>9</v>
      </c>
    </row>
    <row r="349" spans="1:22" ht="13.5" customHeight="1">
      <c r="A349" s="509"/>
      <c r="B349" s="511"/>
      <c r="C349" s="509" t="s">
        <v>617</v>
      </c>
      <c r="D349" s="489" t="s">
        <v>883</v>
      </c>
      <c r="E349" s="271">
        <v>89.8</v>
      </c>
      <c r="F349" s="271">
        <v>157</v>
      </c>
      <c r="G349" s="271">
        <v>8.6</v>
      </c>
      <c r="H349" s="271">
        <v>39.700000000000003</v>
      </c>
      <c r="I349" s="271">
        <v>361.6</v>
      </c>
      <c r="J349" s="271">
        <v>30.7</v>
      </c>
      <c r="K349" s="271">
        <v>77.400000000000006</v>
      </c>
      <c r="L349" s="271">
        <v>112.5</v>
      </c>
      <c r="M349" s="271">
        <v>98.1</v>
      </c>
      <c r="N349" s="271">
        <v>87.2</v>
      </c>
      <c r="O349" s="271">
        <v>26.9</v>
      </c>
      <c r="P349" s="272">
        <v>12.54</v>
      </c>
      <c r="Q349" s="272">
        <v>12.85</v>
      </c>
      <c r="R349" s="272">
        <v>13.01</v>
      </c>
      <c r="S349" s="272">
        <v>12.8</v>
      </c>
      <c r="T349" s="271">
        <v>640</v>
      </c>
      <c r="U349" s="273">
        <v>3.5</v>
      </c>
      <c r="V349" s="489">
        <v>8</v>
      </c>
    </row>
    <row r="350" spans="1:22" ht="13.5" customHeight="1">
      <c r="A350" s="509"/>
      <c r="B350" s="511"/>
      <c r="C350" s="509" t="s">
        <v>617</v>
      </c>
      <c r="D350" s="489" t="s">
        <v>774</v>
      </c>
      <c r="E350" s="271">
        <v>114.5</v>
      </c>
      <c r="F350" s="271">
        <v>149</v>
      </c>
      <c r="G350" s="271">
        <v>7.6</v>
      </c>
      <c r="H350" s="271">
        <v>26.9</v>
      </c>
      <c r="I350" s="271">
        <v>253.9</v>
      </c>
      <c r="J350" s="271">
        <v>21</v>
      </c>
      <c r="K350" s="271">
        <v>77.900000000000006</v>
      </c>
      <c r="L350" s="271">
        <v>171</v>
      </c>
      <c r="M350" s="271">
        <v>149.6</v>
      </c>
      <c r="N350" s="271">
        <v>87.5</v>
      </c>
      <c r="O350" s="271">
        <v>23.3</v>
      </c>
      <c r="P350" s="272">
        <v>16.45</v>
      </c>
      <c r="Q350" s="272">
        <v>14.64</v>
      </c>
      <c r="R350" s="272">
        <v>15.31</v>
      </c>
      <c r="S350" s="272">
        <v>15.47</v>
      </c>
      <c r="T350" s="271">
        <v>692.26</v>
      </c>
      <c r="U350" s="273">
        <v>7.91</v>
      </c>
      <c r="V350" s="489">
        <v>5</v>
      </c>
    </row>
    <row r="351" spans="1:22" ht="13.5" customHeight="1">
      <c r="A351" s="509"/>
      <c r="B351" s="511"/>
      <c r="C351" s="509" t="s">
        <v>617</v>
      </c>
      <c r="D351" s="489" t="s">
        <v>873</v>
      </c>
      <c r="E351" s="271">
        <v>96.2</v>
      </c>
      <c r="F351" s="271">
        <v>140</v>
      </c>
      <c r="G351" s="271">
        <v>7.4</v>
      </c>
      <c r="H351" s="271">
        <v>37.1</v>
      </c>
      <c r="I351" s="271">
        <v>401.3</v>
      </c>
      <c r="J351" s="271">
        <v>22.4</v>
      </c>
      <c r="K351" s="271">
        <v>60.4</v>
      </c>
      <c r="L351" s="271">
        <v>97.2</v>
      </c>
      <c r="M351" s="271">
        <v>94.3</v>
      </c>
      <c r="N351" s="271">
        <v>97</v>
      </c>
      <c r="O351" s="271">
        <v>27.5</v>
      </c>
      <c r="P351" s="272">
        <v>10.91</v>
      </c>
      <c r="Q351" s="272">
        <v>11.22</v>
      </c>
      <c r="R351" s="272">
        <v>11.25</v>
      </c>
      <c r="S351" s="272">
        <v>11.13</v>
      </c>
      <c r="T351" s="271">
        <v>588.72</v>
      </c>
      <c r="U351" s="273">
        <v>1.61</v>
      </c>
      <c r="V351" s="489">
        <v>12</v>
      </c>
    </row>
    <row r="352" spans="1:22" ht="13.5" customHeight="1">
      <c r="A352" s="509"/>
      <c r="B352" s="511"/>
      <c r="C352" s="509" t="s">
        <v>617</v>
      </c>
      <c r="D352" s="489" t="s">
        <v>769</v>
      </c>
      <c r="E352" s="271">
        <v>97</v>
      </c>
      <c r="F352" s="271">
        <v>137</v>
      </c>
      <c r="G352" s="271">
        <v>8</v>
      </c>
      <c r="H352" s="271">
        <v>38.85</v>
      </c>
      <c r="I352" s="271">
        <v>385.63</v>
      </c>
      <c r="J352" s="271">
        <v>25.56</v>
      </c>
      <c r="K352" s="271">
        <v>65.790000000000006</v>
      </c>
      <c r="L352" s="271">
        <v>114</v>
      </c>
      <c r="M352" s="271">
        <v>108</v>
      </c>
      <c r="N352" s="271">
        <v>94.7</v>
      </c>
      <c r="O352" s="271">
        <v>29.7</v>
      </c>
      <c r="P352" s="272">
        <v>15.2</v>
      </c>
      <c r="Q352" s="272">
        <v>15.32</v>
      </c>
      <c r="R352" s="272">
        <v>14.85</v>
      </c>
      <c r="S352" s="272">
        <v>15.12</v>
      </c>
      <c r="T352" s="271">
        <v>756.39</v>
      </c>
      <c r="U352" s="273">
        <v>10.51</v>
      </c>
      <c r="V352" s="489">
        <v>2</v>
      </c>
    </row>
    <row r="353" spans="1:22" ht="13.5" customHeight="1">
      <c r="A353" s="509"/>
      <c r="B353" s="511"/>
      <c r="C353" s="509" t="s">
        <v>617</v>
      </c>
      <c r="D353" s="489" t="s">
        <v>884</v>
      </c>
      <c r="E353" s="271">
        <v>101.3</v>
      </c>
      <c r="F353" s="271">
        <v>128</v>
      </c>
      <c r="G353" s="271">
        <v>6.4</v>
      </c>
      <c r="H353" s="271">
        <v>34.9</v>
      </c>
      <c r="I353" s="271">
        <v>266</v>
      </c>
      <c r="J353" s="271">
        <v>23.2</v>
      </c>
      <c r="K353" s="271">
        <v>66.5</v>
      </c>
      <c r="L353" s="271">
        <v>114.31</v>
      </c>
      <c r="M353" s="271">
        <v>106</v>
      </c>
      <c r="N353" s="271">
        <v>92.73</v>
      </c>
      <c r="O353" s="271">
        <v>29.08</v>
      </c>
      <c r="P353" s="272">
        <v>13.8</v>
      </c>
      <c r="Q353" s="272">
        <v>14.56</v>
      </c>
      <c r="R353" s="272">
        <v>14.72</v>
      </c>
      <c r="S353" s="272">
        <v>14.36</v>
      </c>
      <c r="T353" s="271">
        <v>718</v>
      </c>
      <c r="U353" s="273">
        <v>5.2</v>
      </c>
      <c r="V353" s="489">
        <v>12</v>
      </c>
    </row>
    <row r="354" spans="1:22" ht="13.5" customHeight="1">
      <c r="A354" s="509"/>
      <c r="B354" s="511"/>
      <c r="C354" s="509" t="s">
        <v>617</v>
      </c>
      <c r="D354" s="489" t="s">
        <v>885</v>
      </c>
      <c r="E354" s="271">
        <v>110.8</v>
      </c>
      <c r="F354" s="271">
        <v>147</v>
      </c>
      <c r="G354" s="271">
        <v>10.36</v>
      </c>
      <c r="H354" s="271">
        <v>57.81</v>
      </c>
      <c r="I354" s="271">
        <v>458</v>
      </c>
      <c r="J354" s="271">
        <v>24.36</v>
      </c>
      <c r="K354" s="271">
        <v>42.14</v>
      </c>
      <c r="L354" s="271">
        <v>121</v>
      </c>
      <c r="M354" s="271">
        <v>117.9</v>
      </c>
      <c r="N354" s="271">
        <v>97.4</v>
      </c>
      <c r="O354" s="271">
        <v>24.2</v>
      </c>
      <c r="P354" s="272">
        <v>14.54</v>
      </c>
      <c r="Q354" s="272">
        <v>14.12</v>
      </c>
      <c r="R354" s="272">
        <v>14.53</v>
      </c>
      <c r="S354" s="272">
        <v>14.4</v>
      </c>
      <c r="T354" s="271">
        <v>672.3</v>
      </c>
      <c r="U354" s="273">
        <v>0.15</v>
      </c>
      <c r="V354" s="489">
        <v>12</v>
      </c>
    </row>
    <row r="355" spans="1:22" ht="13.5" customHeight="1">
      <c r="A355" s="509"/>
      <c r="B355" s="511"/>
      <c r="C355" s="509" t="s">
        <v>617</v>
      </c>
      <c r="D355" s="489" t="s">
        <v>886</v>
      </c>
      <c r="E355" s="271">
        <v>97.6</v>
      </c>
      <c r="F355" s="271">
        <v>133</v>
      </c>
      <c r="G355" s="271">
        <v>9.1999999999999993</v>
      </c>
      <c r="H355" s="271">
        <v>31</v>
      </c>
      <c r="I355" s="271">
        <v>215.2</v>
      </c>
      <c r="J355" s="271">
        <v>20.9</v>
      </c>
      <c r="K355" s="271">
        <v>90.3</v>
      </c>
      <c r="L355" s="271">
        <v>160.9</v>
      </c>
      <c r="M355" s="271">
        <v>135.30000000000001</v>
      </c>
      <c r="N355" s="271">
        <v>84.1</v>
      </c>
      <c r="O355" s="271">
        <v>23.3</v>
      </c>
      <c r="P355" s="272">
        <v>11.65</v>
      </c>
      <c r="Q355" s="272">
        <v>11.98</v>
      </c>
      <c r="R355" s="272">
        <v>11.25</v>
      </c>
      <c r="S355" s="272">
        <v>11.63</v>
      </c>
      <c r="T355" s="271">
        <v>581.29999999999995</v>
      </c>
      <c r="U355" s="273">
        <v>4.33</v>
      </c>
      <c r="V355" s="489">
        <v>7</v>
      </c>
    </row>
    <row r="356" spans="1:22" s="462" customFormat="1" ht="13.5" customHeight="1">
      <c r="A356" s="509"/>
      <c r="B356" s="511"/>
      <c r="C356" s="509"/>
      <c r="D356" s="490" t="s">
        <v>745</v>
      </c>
      <c r="E356" s="304">
        <f>AVERAGE(E345:E355)</f>
        <v>100.11818181818181</v>
      </c>
      <c r="F356" s="304">
        <f t="shared" ref="F356:T356" si="40">AVERAGE(F345:F355)</f>
        <v>142.09090909090909</v>
      </c>
      <c r="G356" s="304">
        <f t="shared" si="40"/>
        <v>8.1572727272727281</v>
      </c>
      <c r="H356" s="304">
        <f t="shared" si="40"/>
        <v>35.787272727272729</v>
      </c>
      <c r="I356" s="304">
        <f t="shared" si="40"/>
        <v>321.16700803013782</v>
      </c>
      <c r="J356" s="304">
        <f t="shared" si="40"/>
        <v>23.169090909090908</v>
      </c>
      <c r="K356" s="304">
        <f t="shared" si="40"/>
        <v>68.517027328499708</v>
      </c>
      <c r="L356" s="304">
        <f t="shared" si="40"/>
        <v>131.94636363636366</v>
      </c>
      <c r="M356" s="304">
        <f t="shared" si="40"/>
        <v>118.34090909090911</v>
      </c>
      <c r="N356" s="304">
        <f t="shared" si="40"/>
        <v>90.421196676785442</v>
      </c>
      <c r="O356" s="304">
        <f t="shared" si="40"/>
        <v>26.37</v>
      </c>
      <c r="P356" s="304">
        <f t="shared" si="40"/>
        <v>13.82090909090909</v>
      </c>
      <c r="Q356" s="304">
        <f t="shared" si="40"/>
        <v>13.45</v>
      </c>
      <c r="R356" s="304">
        <f t="shared" si="40"/>
        <v>13.77</v>
      </c>
      <c r="S356" s="304">
        <f t="shared" si="40"/>
        <v>13.734545454545453</v>
      </c>
      <c r="T356" s="304">
        <f t="shared" si="40"/>
        <v>662.1036363636365</v>
      </c>
      <c r="U356" s="303">
        <f>(T356-627.6)/627.6*100</f>
        <v>5.4977113390115475</v>
      </c>
      <c r="V356" s="490">
        <v>7</v>
      </c>
    </row>
    <row r="357" spans="1:22" ht="13.5" customHeight="1">
      <c r="A357" s="509" t="s">
        <v>867</v>
      </c>
      <c r="B357" s="511"/>
      <c r="C357" s="509" t="s">
        <v>697</v>
      </c>
      <c r="D357" s="265" t="s">
        <v>783</v>
      </c>
      <c r="E357" s="266">
        <v>96.5</v>
      </c>
      <c r="F357" s="266">
        <v>143</v>
      </c>
      <c r="G357" s="266">
        <v>7.6</v>
      </c>
      <c r="H357" s="266">
        <v>37.5</v>
      </c>
      <c r="I357" s="266">
        <v>394.42</v>
      </c>
      <c r="J357" s="266">
        <v>23.8</v>
      </c>
      <c r="K357" s="266">
        <v>63.47</v>
      </c>
      <c r="L357" s="266">
        <v>126</v>
      </c>
      <c r="M357" s="266">
        <v>113.8</v>
      </c>
      <c r="N357" s="266">
        <v>90.35</v>
      </c>
      <c r="O357" s="266">
        <v>29.4</v>
      </c>
      <c r="P357" s="267">
        <v>180.2</v>
      </c>
      <c r="Q357" s="267">
        <v>182.1</v>
      </c>
      <c r="R357" s="267"/>
      <c r="S357" s="267">
        <v>181.15</v>
      </c>
      <c r="T357" s="266">
        <v>724.6</v>
      </c>
      <c r="U357" s="267">
        <f>(T357-670.9)/670.9*100</f>
        <v>8.0041734982858923</v>
      </c>
      <c r="V357" s="265">
        <v>2</v>
      </c>
    </row>
    <row r="358" spans="1:22" ht="13.5" customHeight="1">
      <c r="A358" s="509"/>
      <c r="B358" s="511"/>
      <c r="C358" s="509" t="s">
        <v>697</v>
      </c>
      <c r="D358" s="265" t="s">
        <v>751</v>
      </c>
      <c r="E358" s="266">
        <v>97.1</v>
      </c>
      <c r="F358" s="266">
        <v>147</v>
      </c>
      <c r="G358" s="266">
        <v>7.21</v>
      </c>
      <c r="H358" s="266">
        <v>31.85</v>
      </c>
      <c r="I358" s="266">
        <v>441.75</v>
      </c>
      <c r="J358" s="266">
        <v>26.28</v>
      </c>
      <c r="K358" s="266">
        <v>82.51</v>
      </c>
      <c r="L358" s="266">
        <v>139.69999999999999</v>
      </c>
      <c r="M358" s="266">
        <v>135.5</v>
      </c>
      <c r="N358" s="266">
        <v>96.99</v>
      </c>
      <c r="O358" s="266">
        <v>28.56</v>
      </c>
      <c r="P358" s="267">
        <v>189</v>
      </c>
      <c r="Q358" s="267">
        <v>178.4</v>
      </c>
      <c r="R358" s="267"/>
      <c r="S358" s="267">
        <v>183.7</v>
      </c>
      <c r="T358" s="266">
        <v>680.37</v>
      </c>
      <c r="U358" s="267">
        <v>3.27</v>
      </c>
      <c r="V358" s="265">
        <v>4</v>
      </c>
    </row>
    <row r="359" spans="1:22" ht="13.5" customHeight="1">
      <c r="A359" s="509"/>
      <c r="B359" s="511"/>
      <c r="C359" s="509" t="s">
        <v>697</v>
      </c>
      <c r="D359" s="265" t="s">
        <v>739</v>
      </c>
      <c r="E359" s="266">
        <v>83</v>
      </c>
      <c r="F359" s="266">
        <v>153</v>
      </c>
      <c r="G359" s="266">
        <v>7.8</v>
      </c>
      <c r="H359" s="266">
        <v>28.6</v>
      </c>
      <c r="I359" s="266">
        <v>266.67</v>
      </c>
      <c r="J359" s="266">
        <v>23.4</v>
      </c>
      <c r="K359" s="266">
        <v>81.819999999999993</v>
      </c>
      <c r="L359" s="266">
        <v>153.19999999999999</v>
      </c>
      <c r="M359" s="266">
        <v>120.1</v>
      </c>
      <c r="N359" s="266">
        <v>78.39</v>
      </c>
      <c r="O359" s="266">
        <v>25.2</v>
      </c>
      <c r="P359" s="267">
        <v>206.02</v>
      </c>
      <c r="Q359" s="267">
        <v>209.7</v>
      </c>
      <c r="R359" s="267"/>
      <c r="S359" s="267">
        <v>207.86</v>
      </c>
      <c r="T359" s="266">
        <v>692.9</v>
      </c>
      <c r="U359" s="267">
        <v>1.39</v>
      </c>
      <c r="V359" s="265">
        <v>5</v>
      </c>
    </row>
    <row r="360" spans="1:22" ht="13.5" customHeight="1">
      <c r="A360" s="509"/>
      <c r="B360" s="511"/>
      <c r="C360" s="509" t="s">
        <v>697</v>
      </c>
      <c r="D360" s="265" t="s">
        <v>752</v>
      </c>
      <c r="E360" s="266">
        <v>95.8</v>
      </c>
      <c r="F360" s="266">
        <v>155</v>
      </c>
      <c r="G360" s="266">
        <v>8.4</v>
      </c>
      <c r="H360" s="266">
        <v>36.799999999999997</v>
      </c>
      <c r="I360" s="266">
        <v>338.1</v>
      </c>
      <c r="J360" s="266">
        <v>23.1</v>
      </c>
      <c r="K360" s="266">
        <v>62.8</v>
      </c>
      <c r="L360" s="266">
        <v>135.4</v>
      </c>
      <c r="M360" s="266">
        <v>122.5</v>
      </c>
      <c r="N360" s="266">
        <v>90.5</v>
      </c>
      <c r="O360" s="266">
        <v>27.5</v>
      </c>
      <c r="P360" s="267">
        <v>199.63</v>
      </c>
      <c r="Q360" s="267">
        <v>188.77</v>
      </c>
      <c r="R360" s="267"/>
      <c r="S360" s="267">
        <v>194.2</v>
      </c>
      <c r="T360" s="266">
        <v>776.8</v>
      </c>
      <c r="U360" s="267">
        <v>8.39</v>
      </c>
      <c r="V360" s="265">
        <v>2</v>
      </c>
    </row>
    <row r="361" spans="1:22" ht="13.5" customHeight="1">
      <c r="A361" s="509"/>
      <c r="B361" s="511"/>
      <c r="C361" s="509" t="s">
        <v>697</v>
      </c>
      <c r="D361" s="265" t="s">
        <v>801</v>
      </c>
      <c r="E361" s="266">
        <v>93</v>
      </c>
      <c r="F361" s="266">
        <v>141</v>
      </c>
      <c r="G361" s="266">
        <v>7.4</v>
      </c>
      <c r="H361" s="266">
        <v>25.9</v>
      </c>
      <c r="I361" s="266">
        <v>250</v>
      </c>
      <c r="J361" s="266">
        <v>22</v>
      </c>
      <c r="K361" s="266">
        <v>84.9</v>
      </c>
      <c r="L361" s="266">
        <v>153</v>
      </c>
      <c r="M361" s="266">
        <v>136.5</v>
      </c>
      <c r="N361" s="266">
        <v>89.2</v>
      </c>
      <c r="O361" s="266">
        <v>25.2</v>
      </c>
      <c r="P361" s="267">
        <v>192.4</v>
      </c>
      <c r="Q361" s="267">
        <v>145.4</v>
      </c>
      <c r="R361" s="267"/>
      <c r="S361" s="267">
        <v>168.9</v>
      </c>
      <c r="T361" s="266">
        <v>675.6</v>
      </c>
      <c r="U361" s="267">
        <f>(T361-606)/606*100</f>
        <v>11.485148514851488</v>
      </c>
      <c r="V361" s="265">
        <v>3</v>
      </c>
    </row>
    <row r="362" spans="1:22" ht="13.5" customHeight="1">
      <c r="A362" s="509"/>
      <c r="B362" s="511"/>
      <c r="C362" s="509" t="s">
        <v>697</v>
      </c>
      <c r="D362" s="265" t="s">
        <v>766</v>
      </c>
      <c r="E362" s="266">
        <v>96.2</v>
      </c>
      <c r="F362" s="266">
        <v>147</v>
      </c>
      <c r="G362" s="266">
        <v>7.4</v>
      </c>
      <c r="H362" s="266">
        <v>32.1</v>
      </c>
      <c r="I362" s="266">
        <v>333.8</v>
      </c>
      <c r="J362" s="266">
        <v>22.4</v>
      </c>
      <c r="K362" s="266">
        <v>69.8</v>
      </c>
      <c r="L362" s="266">
        <v>97.2</v>
      </c>
      <c r="M362" s="266">
        <v>94.3</v>
      </c>
      <c r="N362" s="266">
        <v>97</v>
      </c>
      <c r="O362" s="266">
        <v>27.5</v>
      </c>
      <c r="P362" s="267">
        <v>286.95</v>
      </c>
      <c r="Q362" s="267">
        <v>285.25</v>
      </c>
      <c r="R362" s="267"/>
      <c r="S362" s="267">
        <v>286.10000000000002</v>
      </c>
      <c r="T362" s="266">
        <v>635.79999999999995</v>
      </c>
      <c r="U362" s="267">
        <v>2.2999999999999998</v>
      </c>
      <c r="V362" s="265">
        <v>5</v>
      </c>
    </row>
    <row r="363" spans="1:22" ht="13.5" customHeight="1">
      <c r="A363" s="509"/>
      <c r="B363" s="511"/>
      <c r="C363" s="509" t="s">
        <v>697</v>
      </c>
      <c r="D363" s="265" t="s">
        <v>875</v>
      </c>
      <c r="E363" s="266">
        <v>92</v>
      </c>
      <c r="F363" s="266">
        <v>128</v>
      </c>
      <c r="G363" s="266">
        <v>4</v>
      </c>
      <c r="H363" s="266">
        <v>23</v>
      </c>
      <c r="I363" s="266">
        <v>475</v>
      </c>
      <c r="J363" s="266">
        <v>15.4</v>
      </c>
      <c r="K363" s="266">
        <v>67</v>
      </c>
      <c r="L363" s="266">
        <v>184</v>
      </c>
      <c r="M363" s="266">
        <v>177.3</v>
      </c>
      <c r="N363" s="266">
        <v>96.4</v>
      </c>
      <c r="O363" s="266">
        <v>29.9</v>
      </c>
      <c r="P363" s="267">
        <v>162.74</v>
      </c>
      <c r="Q363" s="267">
        <v>164.21</v>
      </c>
      <c r="R363" s="267" t="s">
        <v>868</v>
      </c>
      <c r="S363" s="267">
        <v>163.47999999999999</v>
      </c>
      <c r="T363" s="266">
        <v>653.9</v>
      </c>
      <c r="U363" s="267">
        <v>6.35</v>
      </c>
      <c r="V363" s="265">
        <v>4</v>
      </c>
    </row>
    <row r="364" spans="1:22" ht="13.5" customHeight="1">
      <c r="A364" s="509"/>
      <c r="B364" s="511"/>
      <c r="C364" s="509" t="s">
        <v>697</v>
      </c>
      <c r="D364" s="265" t="s">
        <v>876</v>
      </c>
      <c r="E364" s="266">
        <v>97</v>
      </c>
      <c r="F364" s="266">
        <v>153</v>
      </c>
      <c r="G364" s="266">
        <v>7.28</v>
      </c>
      <c r="H364" s="266">
        <v>24.1</v>
      </c>
      <c r="I364" s="266">
        <v>66</v>
      </c>
      <c r="J364" s="266">
        <v>23</v>
      </c>
      <c r="K364" s="266">
        <v>95</v>
      </c>
      <c r="L364" s="266">
        <v>113.5</v>
      </c>
      <c r="M364" s="266">
        <v>112</v>
      </c>
      <c r="N364" s="266">
        <v>98</v>
      </c>
      <c r="O364" s="266">
        <v>26.1</v>
      </c>
      <c r="P364" s="267">
        <v>198.6</v>
      </c>
      <c r="Q364" s="267">
        <v>199.2</v>
      </c>
      <c r="R364" s="267"/>
      <c r="S364" s="267">
        <v>198.9</v>
      </c>
      <c r="T364" s="266">
        <v>663</v>
      </c>
      <c r="U364" s="267">
        <v>2.2999999999999998</v>
      </c>
      <c r="V364" s="265">
        <v>4</v>
      </c>
    </row>
    <row r="365" spans="1:22" ht="13.5" customHeight="1">
      <c r="A365" s="509"/>
      <c r="B365" s="511"/>
      <c r="C365" s="509" t="s">
        <v>697</v>
      </c>
      <c r="D365" s="265" t="s">
        <v>768</v>
      </c>
      <c r="E365" s="266">
        <v>85</v>
      </c>
      <c r="F365" s="266">
        <v>150</v>
      </c>
      <c r="G365" s="266">
        <v>7.7</v>
      </c>
      <c r="H365" s="266">
        <v>30.1</v>
      </c>
      <c r="I365" s="266">
        <v>290.89999999999998</v>
      </c>
      <c r="J365" s="266">
        <v>25.36</v>
      </c>
      <c r="K365" s="266">
        <v>84.3</v>
      </c>
      <c r="L365" s="266">
        <v>146</v>
      </c>
      <c r="M365" s="266">
        <v>133</v>
      </c>
      <c r="N365" s="266">
        <v>91.1</v>
      </c>
      <c r="O365" s="266">
        <v>28.76</v>
      </c>
      <c r="P365" s="267">
        <v>190.4</v>
      </c>
      <c r="Q365" s="267">
        <v>205.4</v>
      </c>
      <c r="R365" s="267"/>
      <c r="S365" s="267">
        <v>197.9</v>
      </c>
      <c r="T365" s="266">
        <v>733</v>
      </c>
      <c r="U365" s="267">
        <v>7.55</v>
      </c>
      <c r="V365" s="265">
        <v>3</v>
      </c>
    </row>
    <row r="366" spans="1:22" ht="13.5" customHeight="1">
      <c r="A366" s="509"/>
      <c r="B366" s="511"/>
      <c r="C366" s="509" t="s">
        <v>697</v>
      </c>
      <c r="D366" s="265" t="s">
        <v>827</v>
      </c>
      <c r="E366" s="266">
        <v>82.8</v>
      </c>
      <c r="F366" s="266">
        <v>153</v>
      </c>
      <c r="G366" s="266">
        <v>9.4</v>
      </c>
      <c r="H366" s="266">
        <v>40.1</v>
      </c>
      <c r="I366" s="266">
        <v>328.9</v>
      </c>
      <c r="J366" s="266">
        <v>22</v>
      </c>
      <c r="K366" s="266">
        <v>54.9</v>
      </c>
      <c r="L366" s="266">
        <v>115</v>
      </c>
      <c r="M366" s="266">
        <v>113.3</v>
      </c>
      <c r="N366" s="266">
        <v>98.5</v>
      </c>
      <c r="O366" s="266">
        <v>29.5</v>
      </c>
      <c r="P366" s="267">
        <v>266</v>
      </c>
      <c r="Q366" s="267">
        <v>263.5</v>
      </c>
      <c r="R366" s="267"/>
      <c r="S366" s="267">
        <v>264.7</v>
      </c>
      <c r="T366" s="266">
        <v>706.8</v>
      </c>
      <c r="U366" s="267">
        <v>1.88</v>
      </c>
      <c r="V366" s="265">
        <v>5</v>
      </c>
    </row>
    <row r="367" spans="1:22" s="462" customFormat="1" ht="13.5" customHeight="1">
      <c r="A367" s="509"/>
      <c r="B367" s="511"/>
      <c r="C367" s="509" t="s">
        <v>697</v>
      </c>
      <c r="D367" s="268" t="s">
        <v>887</v>
      </c>
      <c r="E367" s="269">
        <f>AVERAGE(E357:E366)</f>
        <v>91.84</v>
      </c>
      <c r="F367" s="269">
        <f t="shared" ref="F367:Q367" si="41">AVERAGE(F357:F366)</f>
        <v>147</v>
      </c>
      <c r="G367" s="269">
        <f t="shared" si="41"/>
        <v>7.4189999999999996</v>
      </c>
      <c r="H367" s="269">
        <f t="shared" si="41"/>
        <v>31.005000000000003</v>
      </c>
      <c r="I367" s="269">
        <f t="shared" si="41"/>
        <v>318.55399999999997</v>
      </c>
      <c r="J367" s="269">
        <f t="shared" si="41"/>
        <v>22.673999999999999</v>
      </c>
      <c r="K367" s="269">
        <f t="shared" si="41"/>
        <v>74.649999999999991</v>
      </c>
      <c r="L367" s="269">
        <f t="shared" si="41"/>
        <v>136.30000000000001</v>
      </c>
      <c r="M367" s="269">
        <f t="shared" si="41"/>
        <v>125.83</v>
      </c>
      <c r="N367" s="269">
        <f t="shared" si="41"/>
        <v>92.643000000000001</v>
      </c>
      <c r="O367" s="269">
        <f t="shared" si="41"/>
        <v>27.762</v>
      </c>
      <c r="P367" s="269">
        <f t="shared" si="41"/>
        <v>207.19400000000002</v>
      </c>
      <c r="Q367" s="269">
        <f t="shared" si="41"/>
        <v>202.19300000000001</v>
      </c>
      <c r="R367" s="270"/>
      <c r="S367" s="269">
        <f t="shared" ref="S367:T367" si="42">AVERAGE(S357:S366)</f>
        <v>204.68900000000002</v>
      </c>
      <c r="T367" s="269">
        <f t="shared" si="42"/>
        <v>694.27699999999993</v>
      </c>
      <c r="U367" s="270">
        <v>5.2716410668526548</v>
      </c>
      <c r="V367" s="268">
        <v>3</v>
      </c>
    </row>
    <row r="368" spans="1:22" ht="13.5" customHeight="1">
      <c r="A368" s="509" t="s">
        <v>888</v>
      </c>
      <c r="B368" s="511" t="s">
        <v>698</v>
      </c>
      <c r="C368" s="509" t="s">
        <v>621</v>
      </c>
      <c r="D368" s="265" t="s">
        <v>783</v>
      </c>
      <c r="E368" s="266">
        <v>98.6</v>
      </c>
      <c r="F368" s="266">
        <v>144</v>
      </c>
      <c r="G368" s="266">
        <v>7.4</v>
      </c>
      <c r="H368" s="266">
        <v>32.1</v>
      </c>
      <c r="I368" s="266">
        <v>333.78</v>
      </c>
      <c r="J368" s="266">
        <v>20.5</v>
      </c>
      <c r="K368" s="266">
        <v>63.9</v>
      </c>
      <c r="L368" s="266">
        <v>141.30000000000001</v>
      </c>
      <c r="M368" s="266">
        <v>131.9</v>
      </c>
      <c r="N368" s="266">
        <v>93.3</v>
      </c>
      <c r="O368" s="266">
        <v>25.3</v>
      </c>
      <c r="P368" s="267">
        <v>15</v>
      </c>
      <c r="Q368" s="267">
        <v>15.65</v>
      </c>
      <c r="R368" s="267">
        <v>15.9</v>
      </c>
      <c r="S368" s="267">
        <v>15.52</v>
      </c>
      <c r="T368" s="266">
        <v>643.30999999999995</v>
      </c>
      <c r="U368" s="267">
        <v>2.08</v>
      </c>
      <c r="V368" s="265">
        <v>9</v>
      </c>
    </row>
    <row r="369" spans="1:22" ht="13.5" customHeight="1">
      <c r="A369" s="509"/>
      <c r="B369" s="511"/>
      <c r="C369" s="509" t="s">
        <v>621</v>
      </c>
      <c r="D369" s="265" t="s">
        <v>828</v>
      </c>
      <c r="E369" s="266">
        <v>89.8</v>
      </c>
      <c r="F369" s="266">
        <v>133</v>
      </c>
      <c r="G369" s="266">
        <v>8.9</v>
      </c>
      <c r="H369" s="266">
        <v>25.4</v>
      </c>
      <c r="I369" s="266">
        <v>185.4</v>
      </c>
      <c r="J369" s="266">
        <v>18.8</v>
      </c>
      <c r="K369" s="266">
        <v>74</v>
      </c>
      <c r="L369" s="266">
        <v>147.5</v>
      </c>
      <c r="M369" s="266">
        <v>137.69999999999999</v>
      </c>
      <c r="N369" s="266">
        <v>93.3</v>
      </c>
      <c r="O369" s="266">
        <v>26.59</v>
      </c>
      <c r="P369" s="267">
        <v>12.74</v>
      </c>
      <c r="Q369" s="267">
        <v>12.66</v>
      </c>
      <c r="R369" s="267">
        <v>14.46</v>
      </c>
      <c r="S369" s="267">
        <v>13.28</v>
      </c>
      <c r="T369" s="266">
        <v>664</v>
      </c>
      <c r="U369" s="267">
        <v>10.57</v>
      </c>
      <c r="V369" s="265">
        <v>10</v>
      </c>
    </row>
    <row r="370" spans="1:22" ht="13.5" customHeight="1">
      <c r="A370" s="509"/>
      <c r="B370" s="511"/>
      <c r="C370" s="509" t="s">
        <v>621</v>
      </c>
      <c r="D370" s="265" t="s">
        <v>750</v>
      </c>
      <c r="E370" s="266">
        <v>96.1</v>
      </c>
      <c r="F370" s="266">
        <v>151</v>
      </c>
      <c r="G370" s="266">
        <v>9.77</v>
      </c>
      <c r="H370" s="266">
        <v>38.520000000000003</v>
      </c>
      <c r="I370" s="266">
        <v>294.3</v>
      </c>
      <c r="J370" s="266">
        <v>23.12</v>
      </c>
      <c r="K370" s="266">
        <v>60.02</v>
      </c>
      <c r="L370" s="266">
        <v>127</v>
      </c>
      <c r="M370" s="266">
        <v>107.8</v>
      </c>
      <c r="N370" s="266">
        <v>84.88</v>
      </c>
      <c r="O370" s="266">
        <v>26.04</v>
      </c>
      <c r="P370" s="267">
        <v>12.64</v>
      </c>
      <c r="Q370" s="267">
        <v>12.36</v>
      </c>
      <c r="R370" s="267">
        <v>13.65</v>
      </c>
      <c r="S370" s="267">
        <v>12.88</v>
      </c>
      <c r="T370" s="266">
        <v>644.16999999999996</v>
      </c>
      <c r="U370" s="267">
        <v>6.59</v>
      </c>
      <c r="V370" s="265">
        <v>7</v>
      </c>
    </row>
    <row r="371" spans="1:22" ht="13.5" customHeight="1">
      <c r="A371" s="509"/>
      <c r="B371" s="511"/>
      <c r="C371" s="509" t="s">
        <v>621</v>
      </c>
      <c r="D371" s="265" t="s">
        <v>739</v>
      </c>
      <c r="E371" s="266">
        <v>100</v>
      </c>
      <c r="F371" s="266">
        <v>143</v>
      </c>
      <c r="G371" s="266">
        <v>5.5</v>
      </c>
      <c r="H371" s="266">
        <v>34.409999999999997</v>
      </c>
      <c r="I371" s="266">
        <v>526</v>
      </c>
      <c r="J371" s="266">
        <v>21.91</v>
      </c>
      <c r="K371" s="266">
        <v>63.67</v>
      </c>
      <c r="L371" s="266">
        <v>128.34</v>
      </c>
      <c r="M371" s="266">
        <v>108.34</v>
      </c>
      <c r="N371" s="266">
        <v>84.4</v>
      </c>
      <c r="O371" s="266">
        <v>28.2</v>
      </c>
      <c r="P371" s="267">
        <v>14.12</v>
      </c>
      <c r="Q371" s="267">
        <v>14.61</v>
      </c>
      <c r="R371" s="267">
        <v>14.92</v>
      </c>
      <c r="S371" s="267">
        <v>14.55</v>
      </c>
      <c r="T371" s="266">
        <v>642.39</v>
      </c>
      <c r="U371" s="267">
        <f>(S371-14.05)/14.05*100</f>
        <v>3.5587188612099641</v>
      </c>
      <c r="V371" s="265">
        <v>6</v>
      </c>
    </row>
    <row r="372" spans="1:22" ht="13.5" customHeight="1">
      <c r="A372" s="509"/>
      <c r="B372" s="511"/>
      <c r="C372" s="509" t="s">
        <v>621</v>
      </c>
      <c r="D372" s="265" t="s">
        <v>752</v>
      </c>
      <c r="E372" s="266">
        <v>95.6</v>
      </c>
      <c r="F372" s="266">
        <v>148</v>
      </c>
      <c r="G372" s="266">
        <v>8.9</v>
      </c>
      <c r="H372" s="266">
        <v>30.4</v>
      </c>
      <c r="I372" s="266">
        <v>241.6</v>
      </c>
      <c r="J372" s="266">
        <v>23.3</v>
      </c>
      <c r="K372" s="266">
        <v>76.599999999999994</v>
      </c>
      <c r="L372" s="266">
        <v>126.3</v>
      </c>
      <c r="M372" s="266">
        <v>117.1</v>
      </c>
      <c r="N372" s="266">
        <v>92.7</v>
      </c>
      <c r="O372" s="266">
        <v>24.7</v>
      </c>
      <c r="P372" s="267">
        <v>12.35</v>
      </c>
      <c r="Q372" s="267">
        <v>11.97</v>
      </c>
      <c r="R372" s="267">
        <v>12.2</v>
      </c>
      <c r="S372" s="267">
        <v>12.2</v>
      </c>
      <c r="T372" s="266">
        <v>610</v>
      </c>
      <c r="U372" s="267">
        <f>(S372-11.54)/11.54*100</f>
        <v>5.719237435008667</v>
      </c>
      <c r="V372" s="265">
        <v>6</v>
      </c>
    </row>
    <row r="373" spans="1:22" ht="13.5" customHeight="1">
      <c r="A373" s="509"/>
      <c r="B373" s="511"/>
      <c r="C373" s="509" t="s">
        <v>621</v>
      </c>
      <c r="D373" s="265" t="s">
        <v>774</v>
      </c>
      <c r="E373" s="266">
        <v>100</v>
      </c>
      <c r="F373" s="266">
        <v>146</v>
      </c>
      <c r="G373" s="266">
        <v>7.2</v>
      </c>
      <c r="H373" s="266">
        <v>27.86</v>
      </c>
      <c r="I373" s="266">
        <v>286.94</v>
      </c>
      <c r="J373" s="266">
        <v>20.7</v>
      </c>
      <c r="K373" s="266">
        <v>74.3</v>
      </c>
      <c r="L373" s="266">
        <v>151.27000000000001</v>
      </c>
      <c r="M373" s="266">
        <v>127.45</v>
      </c>
      <c r="N373" s="266">
        <v>84.25</v>
      </c>
      <c r="O373" s="266">
        <v>21.17</v>
      </c>
      <c r="P373" s="267">
        <v>15.12</v>
      </c>
      <c r="Q373" s="267">
        <v>12.44</v>
      </c>
      <c r="R373" s="267">
        <v>13.35</v>
      </c>
      <c r="S373" s="267">
        <v>13.64</v>
      </c>
      <c r="T373" s="266">
        <v>568.45000000000005</v>
      </c>
      <c r="U373" s="267">
        <v>6.2</v>
      </c>
      <c r="V373" s="265">
        <v>2</v>
      </c>
    </row>
    <row r="374" spans="1:22" ht="13.5" customHeight="1">
      <c r="A374" s="509"/>
      <c r="B374" s="511"/>
      <c r="C374" s="509" t="s">
        <v>621</v>
      </c>
      <c r="D374" s="265" t="s">
        <v>766</v>
      </c>
      <c r="E374" s="266">
        <v>97.8</v>
      </c>
      <c r="F374" s="266">
        <v>135</v>
      </c>
      <c r="G374" s="266">
        <v>6.5</v>
      </c>
      <c r="H374" s="266">
        <v>34.700000000000003</v>
      </c>
      <c r="I374" s="266">
        <v>433.8</v>
      </c>
      <c r="J374" s="266">
        <v>22</v>
      </c>
      <c r="K374" s="266">
        <v>63.5</v>
      </c>
      <c r="L374" s="266">
        <v>122.7</v>
      </c>
      <c r="M374" s="266">
        <v>114.7</v>
      </c>
      <c r="N374" s="266">
        <v>93.5</v>
      </c>
      <c r="O374" s="266">
        <v>24.7</v>
      </c>
      <c r="P374" s="267">
        <v>12.57</v>
      </c>
      <c r="Q374" s="267">
        <v>12.69</v>
      </c>
      <c r="R374" s="267">
        <v>12.18</v>
      </c>
      <c r="S374" s="267">
        <v>12.48</v>
      </c>
      <c r="T374" s="266">
        <v>624</v>
      </c>
      <c r="U374" s="267">
        <v>3.94</v>
      </c>
      <c r="V374" s="265">
        <v>4</v>
      </c>
    </row>
    <row r="375" spans="1:22" ht="13.5" customHeight="1">
      <c r="A375" s="509"/>
      <c r="B375" s="511"/>
      <c r="C375" s="509" t="s">
        <v>621</v>
      </c>
      <c r="D375" s="265" t="s">
        <v>769</v>
      </c>
      <c r="E375" s="266">
        <v>86.2</v>
      </c>
      <c r="F375" s="266">
        <v>138</v>
      </c>
      <c r="G375" s="266">
        <v>8</v>
      </c>
      <c r="H375" s="266">
        <v>31.5</v>
      </c>
      <c r="I375" s="266">
        <v>293.8</v>
      </c>
      <c r="J375" s="266">
        <v>23</v>
      </c>
      <c r="K375" s="266">
        <v>78.77</v>
      </c>
      <c r="L375" s="266">
        <v>120</v>
      </c>
      <c r="M375" s="266">
        <v>112</v>
      </c>
      <c r="N375" s="266">
        <v>93.3</v>
      </c>
      <c r="O375" s="266">
        <v>27.6</v>
      </c>
      <c r="P375" s="267">
        <v>14.05</v>
      </c>
      <c r="Q375" s="267">
        <v>14.23</v>
      </c>
      <c r="R375" s="267">
        <v>13.8</v>
      </c>
      <c r="S375" s="267">
        <f>AVERAGE(P375:R375)</f>
        <v>14.026666666666666</v>
      </c>
      <c r="T375" s="266">
        <v>701.21</v>
      </c>
      <c r="U375" s="267">
        <v>14.87</v>
      </c>
      <c r="V375" s="265">
        <v>3</v>
      </c>
    </row>
    <row r="376" spans="1:22" ht="13.5" customHeight="1">
      <c r="A376" s="509"/>
      <c r="B376" s="511"/>
      <c r="C376" s="509" t="s">
        <v>621</v>
      </c>
      <c r="D376" s="265" t="s">
        <v>827</v>
      </c>
      <c r="E376" s="266">
        <v>87.8</v>
      </c>
      <c r="F376" s="266">
        <v>135</v>
      </c>
      <c r="G376" s="266">
        <v>4.8</v>
      </c>
      <c r="H376" s="266">
        <v>28.7</v>
      </c>
      <c r="I376" s="266">
        <v>498</v>
      </c>
      <c r="J376" s="266">
        <v>20.6</v>
      </c>
      <c r="K376" s="266">
        <v>71.78</v>
      </c>
      <c r="L376" s="266">
        <v>144.06</v>
      </c>
      <c r="M376" s="266">
        <v>126.86</v>
      </c>
      <c r="N376" s="266">
        <v>81.180000000000007</v>
      </c>
      <c r="O376" s="266">
        <v>24.21</v>
      </c>
      <c r="P376" s="267">
        <v>14.1</v>
      </c>
      <c r="Q376" s="267">
        <v>13.65</v>
      </c>
      <c r="R376" s="267">
        <v>13.55</v>
      </c>
      <c r="S376" s="267">
        <v>13.77</v>
      </c>
      <c r="T376" s="266">
        <v>688.5</v>
      </c>
      <c r="U376" s="267">
        <v>8.43</v>
      </c>
      <c r="V376" s="265">
        <v>3</v>
      </c>
    </row>
    <row r="377" spans="1:22" ht="13.5" customHeight="1">
      <c r="A377" s="509"/>
      <c r="B377" s="511"/>
      <c r="C377" s="509" t="s">
        <v>621</v>
      </c>
      <c r="D377" s="265" t="s">
        <v>864</v>
      </c>
      <c r="E377" s="266">
        <v>105.55</v>
      </c>
      <c r="F377" s="266">
        <v>136</v>
      </c>
      <c r="G377" s="266">
        <v>6.7</v>
      </c>
      <c r="H377" s="266">
        <v>26.9</v>
      </c>
      <c r="I377" s="266">
        <v>301.49</v>
      </c>
      <c r="J377" s="266">
        <v>17.2</v>
      </c>
      <c r="K377" s="266">
        <v>63.94</v>
      </c>
      <c r="L377" s="266">
        <v>147.66999999999999</v>
      </c>
      <c r="M377" s="266">
        <v>140.33000000000001</v>
      </c>
      <c r="N377" s="266">
        <v>95.03</v>
      </c>
      <c r="O377" s="266">
        <v>22.77</v>
      </c>
      <c r="P377" s="267">
        <v>12.21</v>
      </c>
      <c r="Q377" s="267">
        <v>11.76</v>
      </c>
      <c r="R377" s="267">
        <v>13.55</v>
      </c>
      <c r="S377" s="267">
        <v>12.51</v>
      </c>
      <c r="T377" s="266">
        <v>625.33000000000004</v>
      </c>
      <c r="U377" s="267">
        <v>2.46</v>
      </c>
      <c r="V377" s="265">
        <v>11</v>
      </c>
    </row>
    <row r="378" spans="1:22" ht="13.5" customHeight="1">
      <c r="A378" s="509"/>
      <c r="B378" s="511"/>
      <c r="C378" s="509" t="s">
        <v>621</v>
      </c>
      <c r="D378" s="268" t="s">
        <v>745</v>
      </c>
      <c r="E378" s="269">
        <f>AVERAGE(E368:E377)</f>
        <v>95.74499999999999</v>
      </c>
      <c r="F378" s="269">
        <f t="shared" ref="F378:T378" si="43">AVERAGE(F368:F377)</f>
        <v>140.9</v>
      </c>
      <c r="G378" s="269">
        <f t="shared" si="43"/>
        <v>7.367</v>
      </c>
      <c r="H378" s="269">
        <f t="shared" si="43"/>
        <v>31.048999999999996</v>
      </c>
      <c r="I378" s="269">
        <f t="shared" si="43"/>
        <v>339.51100000000008</v>
      </c>
      <c r="J378" s="269">
        <f t="shared" si="43"/>
        <v>21.112999999999996</v>
      </c>
      <c r="K378" s="269">
        <f t="shared" si="43"/>
        <v>69.048000000000002</v>
      </c>
      <c r="L378" s="269">
        <f t="shared" si="43"/>
        <v>135.61399999999998</v>
      </c>
      <c r="M378" s="269">
        <f t="shared" si="43"/>
        <v>122.41800000000001</v>
      </c>
      <c r="N378" s="269">
        <f t="shared" si="43"/>
        <v>89.583999999999989</v>
      </c>
      <c r="O378" s="269">
        <f t="shared" si="43"/>
        <v>25.128</v>
      </c>
      <c r="P378" s="270">
        <f t="shared" si="43"/>
        <v>13.489999999999998</v>
      </c>
      <c r="Q378" s="270">
        <f t="shared" si="43"/>
        <v>13.202000000000002</v>
      </c>
      <c r="R378" s="270">
        <f t="shared" si="43"/>
        <v>13.756</v>
      </c>
      <c r="S378" s="270">
        <f t="shared" si="43"/>
        <v>13.485666666666669</v>
      </c>
      <c r="T378" s="269">
        <f t="shared" si="43"/>
        <v>641.13599999999997</v>
      </c>
      <c r="U378" s="270">
        <f>(T378-602.21)/602.21*100</f>
        <v>6.4638581225818115</v>
      </c>
      <c r="V378" s="268">
        <v>7</v>
      </c>
    </row>
    <row r="379" spans="1:22" ht="13.5" customHeight="1">
      <c r="A379" s="509" t="s">
        <v>871</v>
      </c>
      <c r="B379" s="511"/>
      <c r="C379" s="510" t="s">
        <v>622</v>
      </c>
      <c r="D379" s="489" t="s">
        <v>783</v>
      </c>
      <c r="E379" s="271">
        <v>93.3</v>
      </c>
      <c r="F379" s="271">
        <v>142</v>
      </c>
      <c r="G379" s="271">
        <v>8.6</v>
      </c>
      <c r="H379" s="271">
        <v>36</v>
      </c>
      <c r="I379" s="271">
        <v>318.60000000000002</v>
      </c>
      <c r="J379" s="271">
        <v>23.5</v>
      </c>
      <c r="K379" s="271">
        <v>65.3</v>
      </c>
      <c r="L379" s="271">
        <v>130.1</v>
      </c>
      <c r="M379" s="271">
        <v>116.6</v>
      </c>
      <c r="N379" s="271">
        <v>89.6</v>
      </c>
      <c r="O379" s="271">
        <v>24.1</v>
      </c>
      <c r="P379" s="272">
        <v>14.15</v>
      </c>
      <c r="Q379" s="272">
        <v>13.7</v>
      </c>
      <c r="R379" s="272">
        <v>14.05</v>
      </c>
      <c r="S379" s="272">
        <v>13.97</v>
      </c>
      <c r="T379" s="271">
        <v>615.82000000000005</v>
      </c>
      <c r="U379" s="273">
        <f>(S379-13.65)/13.65*100</f>
        <v>2.3443223443223462</v>
      </c>
      <c r="V379" s="489">
        <v>11</v>
      </c>
    </row>
    <row r="380" spans="1:22" ht="13.5" customHeight="1">
      <c r="A380" s="509"/>
      <c r="B380" s="511"/>
      <c r="C380" s="509" t="s">
        <v>622</v>
      </c>
      <c r="D380" s="489" t="s">
        <v>882</v>
      </c>
      <c r="E380" s="271">
        <v>98.5</v>
      </c>
      <c r="F380" s="271">
        <v>135</v>
      </c>
      <c r="G380" s="271">
        <v>7.2</v>
      </c>
      <c r="H380" s="271">
        <v>29.2</v>
      </c>
      <c r="I380" s="271">
        <v>305</v>
      </c>
      <c r="J380" s="271">
        <v>21.3</v>
      </c>
      <c r="K380" s="271">
        <v>72.900000000000006</v>
      </c>
      <c r="L380" s="271">
        <v>159.19999999999999</v>
      </c>
      <c r="M380" s="271">
        <v>139.19999999999999</v>
      </c>
      <c r="N380" s="271">
        <v>85.1</v>
      </c>
      <c r="O380" s="271">
        <v>24.64</v>
      </c>
      <c r="P380" s="272">
        <v>11.92</v>
      </c>
      <c r="Q380" s="272">
        <v>13.65</v>
      </c>
      <c r="R380" s="272">
        <v>12.23</v>
      </c>
      <c r="S380" s="272">
        <v>12.23</v>
      </c>
      <c r="T380" s="271">
        <v>612.5</v>
      </c>
      <c r="U380" s="273">
        <f>(S380-11.88)/11.88*100</f>
        <v>2.9461279461279428</v>
      </c>
      <c r="V380" s="489">
        <v>9</v>
      </c>
    </row>
    <row r="381" spans="1:22" ht="13.5" customHeight="1">
      <c r="A381" s="509"/>
      <c r="B381" s="511"/>
      <c r="C381" s="509" t="s">
        <v>622</v>
      </c>
      <c r="D381" s="491" t="s">
        <v>872</v>
      </c>
      <c r="E381" s="271">
        <v>85.8</v>
      </c>
      <c r="F381" s="271">
        <v>143</v>
      </c>
      <c r="G381" s="271">
        <v>9.77</v>
      </c>
      <c r="H381" s="271">
        <v>41.48</v>
      </c>
      <c r="I381" s="271">
        <v>324.56499488229269</v>
      </c>
      <c r="J381" s="271">
        <v>23.34</v>
      </c>
      <c r="K381" s="271">
        <v>56.268081002892963</v>
      </c>
      <c r="L381" s="271">
        <v>117.9</v>
      </c>
      <c r="M381" s="271">
        <v>113.4</v>
      </c>
      <c r="N381" s="271">
        <v>96.18320610687023</v>
      </c>
      <c r="O381" s="271">
        <v>27.4</v>
      </c>
      <c r="P381" s="272">
        <v>12.43</v>
      </c>
      <c r="Q381" s="272">
        <v>13.86</v>
      </c>
      <c r="R381" s="272">
        <v>14.21</v>
      </c>
      <c r="S381" s="272">
        <v>13.5</v>
      </c>
      <c r="T381" s="271">
        <v>675</v>
      </c>
      <c r="U381" s="273">
        <v>7.3985680190930792</v>
      </c>
      <c r="V381" s="489">
        <v>4</v>
      </c>
    </row>
    <row r="382" spans="1:22" ht="13.5" customHeight="1">
      <c r="A382" s="509"/>
      <c r="B382" s="511"/>
      <c r="C382" s="509" t="s">
        <v>622</v>
      </c>
      <c r="D382" s="489" t="s">
        <v>739</v>
      </c>
      <c r="E382" s="271">
        <v>88.2</v>
      </c>
      <c r="F382" s="271">
        <v>150</v>
      </c>
      <c r="G382" s="271">
        <v>8.1999999999999993</v>
      </c>
      <c r="H382" s="271">
        <v>33.700000000000003</v>
      </c>
      <c r="I382" s="271">
        <v>310.98</v>
      </c>
      <c r="J382" s="271">
        <v>22.3</v>
      </c>
      <c r="K382" s="271">
        <v>66.17</v>
      </c>
      <c r="L382" s="271">
        <v>143.72999999999999</v>
      </c>
      <c r="M382" s="271">
        <v>122.31</v>
      </c>
      <c r="N382" s="271">
        <v>85.1</v>
      </c>
      <c r="O382" s="271">
        <v>26.7</v>
      </c>
      <c r="P382" s="272">
        <v>16.11</v>
      </c>
      <c r="Q382" s="272">
        <v>16.2</v>
      </c>
      <c r="R382" s="272">
        <v>15.66</v>
      </c>
      <c r="S382" s="272">
        <v>15.99</v>
      </c>
      <c r="T382" s="271">
        <v>706</v>
      </c>
      <c r="U382" s="273">
        <f>(S382-14.61)/14.61*100</f>
        <v>9.4455852156057549</v>
      </c>
      <c r="V382" s="489">
        <v>5</v>
      </c>
    </row>
    <row r="383" spans="1:22" ht="13.5" customHeight="1">
      <c r="A383" s="509"/>
      <c r="B383" s="511"/>
      <c r="C383" s="509" t="s">
        <v>622</v>
      </c>
      <c r="D383" s="489" t="s">
        <v>883</v>
      </c>
      <c r="E383" s="271">
        <v>85</v>
      </c>
      <c r="F383" s="271">
        <v>157</v>
      </c>
      <c r="G383" s="271">
        <v>8.6999999999999993</v>
      </c>
      <c r="H383" s="271">
        <v>45.9</v>
      </c>
      <c r="I383" s="271">
        <v>427.6</v>
      </c>
      <c r="J383" s="271">
        <v>35.5</v>
      </c>
      <c r="K383" s="271">
        <v>77.400000000000006</v>
      </c>
      <c r="L383" s="271">
        <v>111</v>
      </c>
      <c r="M383" s="271">
        <v>100.3</v>
      </c>
      <c r="N383" s="271">
        <v>90.4</v>
      </c>
      <c r="O383" s="271">
        <v>23.8</v>
      </c>
      <c r="P383" s="272">
        <v>11.93</v>
      </c>
      <c r="Q383" s="272">
        <v>12.71</v>
      </c>
      <c r="R383" s="272">
        <v>12.35</v>
      </c>
      <c r="S383" s="272">
        <v>12.33</v>
      </c>
      <c r="T383" s="271">
        <v>616.5</v>
      </c>
      <c r="U383" s="273">
        <v>1</v>
      </c>
      <c r="V383" s="489">
        <v>13</v>
      </c>
    </row>
    <row r="384" spans="1:22" ht="13.5" customHeight="1">
      <c r="A384" s="509"/>
      <c r="B384" s="511"/>
      <c r="C384" s="509" t="s">
        <v>622</v>
      </c>
      <c r="D384" s="489" t="s">
        <v>774</v>
      </c>
      <c r="E384" s="271">
        <v>102</v>
      </c>
      <c r="F384" s="271">
        <v>150</v>
      </c>
      <c r="G384" s="271">
        <v>7.4</v>
      </c>
      <c r="H384" s="271">
        <v>26.8</v>
      </c>
      <c r="I384" s="271">
        <v>262.2</v>
      </c>
      <c r="J384" s="271">
        <v>19.7</v>
      </c>
      <c r="K384" s="271">
        <v>73.5</v>
      </c>
      <c r="L384" s="271">
        <v>190</v>
      </c>
      <c r="M384" s="271">
        <v>148.6</v>
      </c>
      <c r="N384" s="271">
        <v>78.2</v>
      </c>
      <c r="O384" s="271">
        <v>23.9</v>
      </c>
      <c r="P384" s="272">
        <v>14.95</v>
      </c>
      <c r="Q384" s="272">
        <v>15.81</v>
      </c>
      <c r="R384" s="272">
        <v>14.97</v>
      </c>
      <c r="S384" s="272">
        <v>15.24</v>
      </c>
      <c r="T384" s="271">
        <v>682.26</v>
      </c>
      <c r="U384" s="273">
        <v>6.35</v>
      </c>
      <c r="V384" s="489">
        <v>7</v>
      </c>
    </row>
    <row r="385" spans="1:22" ht="13.5" customHeight="1">
      <c r="A385" s="509"/>
      <c r="B385" s="511"/>
      <c r="C385" s="509" t="s">
        <v>622</v>
      </c>
      <c r="D385" s="489" t="s">
        <v>873</v>
      </c>
      <c r="E385" s="271">
        <v>92.7</v>
      </c>
      <c r="F385" s="271">
        <v>140</v>
      </c>
      <c r="G385" s="271">
        <v>7.1</v>
      </c>
      <c r="H385" s="271">
        <v>36.9</v>
      </c>
      <c r="I385" s="271">
        <v>419.7</v>
      </c>
      <c r="J385" s="271">
        <v>23.8</v>
      </c>
      <c r="K385" s="271">
        <v>64.400000000000006</v>
      </c>
      <c r="L385" s="271">
        <v>117</v>
      </c>
      <c r="M385" s="271">
        <v>111.3</v>
      </c>
      <c r="N385" s="271">
        <v>95.1</v>
      </c>
      <c r="O385" s="271">
        <v>24.4</v>
      </c>
      <c r="P385" s="272">
        <v>11.99</v>
      </c>
      <c r="Q385" s="272">
        <v>11.43</v>
      </c>
      <c r="R385" s="272">
        <v>11.55</v>
      </c>
      <c r="S385" s="272">
        <v>11.66</v>
      </c>
      <c r="T385" s="271">
        <v>617</v>
      </c>
      <c r="U385" s="273">
        <v>6.5</v>
      </c>
      <c r="V385" s="489">
        <v>2</v>
      </c>
    </row>
    <row r="386" spans="1:22" ht="13.5" customHeight="1">
      <c r="A386" s="509"/>
      <c r="B386" s="511"/>
      <c r="C386" s="509" t="s">
        <v>622</v>
      </c>
      <c r="D386" s="489" t="s">
        <v>769</v>
      </c>
      <c r="E386" s="271">
        <v>100</v>
      </c>
      <c r="F386" s="271">
        <v>135</v>
      </c>
      <c r="G386" s="271">
        <v>8</v>
      </c>
      <c r="H386" s="271">
        <v>39.96</v>
      </c>
      <c r="I386" s="271">
        <v>399.5</v>
      </c>
      <c r="J386" s="271">
        <v>18.89</v>
      </c>
      <c r="K386" s="271">
        <v>47.27</v>
      </c>
      <c r="L386" s="271">
        <v>110</v>
      </c>
      <c r="M386" s="271">
        <v>98</v>
      </c>
      <c r="N386" s="271">
        <v>89.1</v>
      </c>
      <c r="O386" s="271">
        <v>27.4</v>
      </c>
      <c r="P386" s="272">
        <v>14.58</v>
      </c>
      <c r="Q386" s="272">
        <v>14.38</v>
      </c>
      <c r="R386" s="272">
        <v>14.63</v>
      </c>
      <c r="S386" s="272">
        <v>14.53</v>
      </c>
      <c r="T386" s="271">
        <v>726.72</v>
      </c>
      <c r="U386" s="273">
        <v>6.17</v>
      </c>
      <c r="V386" s="489">
        <v>6</v>
      </c>
    </row>
    <row r="387" spans="1:22" ht="13.5" customHeight="1">
      <c r="A387" s="509"/>
      <c r="B387" s="511"/>
      <c r="C387" s="509" t="s">
        <v>622</v>
      </c>
      <c r="D387" s="489" t="s">
        <v>884</v>
      </c>
      <c r="E387" s="271">
        <v>99.7</v>
      </c>
      <c r="F387" s="271">
        <v>135</v>
      </c>
      <c r="G387" s="271">
        <v>6.3</v>
      </c>
      <c r="H387" s="271">
        <v>35.6</v>
      </c>
      <c r="I387" s="271">
        <v>267</v>
      </c>
      <c r="J387" s="271">
        <v>26.7</v>
      </c>
      <c r="K387" s="271">
        <v>75</v>
      </c>
      <c r="L387" s="271">
        <v>149.22</v>
      </c>
      <c r="M387" s="271">
        <v>129.38999999999999</v>
      </c>
      <c r="N387" s="271">
        <v>86.71</v>
      </c>
      <c r="O387" s="271">
        <v>25.93</v>
      </c>
      <c r="P387" s="272">
        <v>14.55</v>
      </c>
      <c r="Q387" s="272">
        <v>14.65</v>
      </c>
      <c r="R387" s="272">
        <v>14.8</v>
      </c>
      <c r="S387" s="272">
        <v>14.67</v>
      </c>
      <c r="T387" s="271">
        <v>733.33</v>
      </c>
      <c r="U387" s="273">
        <v>7.45</v>
      </c>
      <c r="V387" s="489">
        <v>7</v>
      </c>
    </row>
    <row r="388" spans="1:22" ht="13.5" customHeight="1">
      <c r="A388" s="509"/>
      <c r="B388" s="511"/>
      <c r="C388" s="509" t="s">
        <v>622</v>
      </c>
      <c r="D388" s="489" t="s">
        <v>885</v>
      </c>
      <c r="E388" s="271">
        <v>106</v>
      </c>
      <c r="F388" s="271">
        <v>148</v>
      </c>
      <c r="G388" s="271">
        <v>12.58</v>
      </c>
      <c r="H388" s="271">
        <v>64.66</v>
      </c>
      <c r="I388" s="271">
        <v>414</v>
      </c>
      <c r="J388" s="271">
        <v>29.6</v>
      </c>
      <c r="K388" s="271">
        <v>45.78</v>
      </c>
      <c r="L388" s="271">
        <v>117</v>
      </c>
      <c r="M388" s="271">
        <v>101.3</v>
      </c>
      <c r="N388" s="271">
        <v>86.6</v>
      </c>
      <c r="O388" s="271">
        <v>23.8</v>
      </c>
      <c r="P388" s="272">
        <v>15.07</v>
      </c>
      <c r="Q388" s="272">
        <v>15.15</v>
      </c>
      <c r="R388" s="272">
        <v>14.84</v>
      </c>
      <c r="S388" s="272">
        <v>15.02</v>
      </c>
      <c r="T388" s="271">
        <v>701.2</v>
      </c>
      <c r="U388" s="273">
        <v>4.45</v>
      </c>
      <c r="V388" s="489">
        <v>9</v>
      </c>
    </row>
    <row r="389" spans="1:22" ht="13.5" customHeight="1">
      <c r="A389" s="509"/>
      <c r="B389" s="511"/>
      <c r="C389" s="509" t="s">
        <v>622</v>
      </c>
      <c r="D389" s="489" t="s">
        <v>886</v>
      </c>
      <c r="E389" s="271">
        <v>85.5</v>
      </c>
      <c r="F389" s="271">
        <v>133</v>
      </c>
      <c r="G389" s="271">
        <v>8</v>
      </c>
      <c r="H389" s="271">
        <v>31.2</v>
      </c>
      <c r="I389" s="271">
        <v>265</v>
      </c>
      <c r="J389" s="271">
        <v>21.5</v>
      </c>
      <c r="K389" s="271">
        <v>81.2</v>
      </c>
      <c r="L389" s="271">
        <v>148.5</v>
      </c>
      <c r="M389" s="271">
        <v>121.3</v>
      </c>
      <c r="N389" s="271">
        <v>81.7</v>
      </c>
      <c r="O389" s="271">
        <v>24.9</v>
      </c>
      <c r="P389" s="272">
        <v>11.78</v>
      </c>
      <c r="Q389" s="272">
        <v>11.41</v>
      </c>
      <c r="R389" s="272">
        <v>11.59</v>
      </c>
      <c r="S389" s="272">
        <v>11.59</v>
      </c>
      <c r="T389" s="271">
        <v>579.70000000000005</v>
      </c>
      <c r="U389" s="273">
        <v>4.04</v>
      </c>
      <c r="V389" s="489">
        <v>9</v>
      </c>
    </row>
    <row r="390" spans="1:22" s="462" customFormat="1" ht="13.5" customHeight="1">
      <c r="A390" s="509"/>
      <c r="B390" s="511"/>
      <c r="C390" s="509"/>
      <c r="D390" s="490" t="s">
        <v>745</v>
      </c>
      <c r="E390" s="304">
        <f>AVERAGE(E379:E389)</f>
        <v>94.24545454545455</v>
      </c>
      <c r="F390" s="304">
        <f t="shared" ref="F390:T390" si="44">AVERAGE(F379:F389)</f>
        <v>142.54545454545453</v>
      </c>
      <c r="G390" s="304">
        <f t="shared" si="44"/>
        <v>8.35</v>
      </c>
      <c r="H390" s="304">
        <f t="shared" si="44"/>
        <v>38.309090909090912</v>
      </c>
      <c r="I390" s="304">
        <f t="shared" si="44"/>
        <v>337.64954498929933</v>
      </c>
      <c r="J390" s="304">
        <f t="shared" si="44"/>
        <v>24.193636363636362</v>
      </c>
      <c r="K390" s="304">
        <f t="shared" si="44"/>
        <v>65.926189182081174</v>
      </c>
      <c r="L390" s="304">
        <f t="shared" si="44"/>
        <v>135.78636363636363</v>
      </c>
      <c r="M390" s="304">
        <f t="shared" si="44"/>
        <v>118.33636363636361</v>
      </c>
      <c r="N390" s="304">
        <f t="shared" si="44"/>
        <v>87.617564191533674</v>
      </c>
      <c r="O390" s="304">
        <f t="shared" si="44"/>
        <v>25.179090909090913</v>
      </c>
      <c r="P390" s="304">
        <f t="shared" si="44"/>
        <v>13.587272727272726</v>
      </c>
      <c r="Q390" s="304">
        <f t="shared" si="44"/>
        <v>13.904545454545456</v>
      </c>
      <c r="R390" s="304">
        <f t="shared" si="44"/>
        <v>13.716363636363637</v>
      </c>
      <c r="S390" s="304">
        <f t="shared" si="44"/>
        <v>13.702727272727275</v>
      </c>
      <c r="T390" s="304">
        <f t="shared" si="44"/>
        <v>660.54818181818177</v>
      </c>
      <c r="U390" s="303">
        <f>(T390-627.6)/627.6*100</f>
        <v>5.2498696332348231</v>
      </c>
      <c r="V390" s="490">
        <v>8</v>
      </c>
    </row>
    <row r="391" spans="1:22" ht="13.5" customHeight="1">
      <c r="A391" s="509" t="s">
        <v>867</v>
      </c>
      <c r="B391" s="511"/>
      <c r="C391" s="509" t="s">
        <v>699</v>
      </c>
      <c r="D391" s="265" t="s">
        <v>783</v>
      </c>
      <c r="E391" s="266">
        <v>96.7</v>
      </c>
      <c r="F391" s="266">
        <v>141</v>
      </c>
      <c r="G391" s="266">
        <v>7.3</v>
      </c>
      <c r="H391" s="266">
        <v>34.5</v>
      </c>
      <c r="I391" s="266">
        <v>372.6</v>
      </c>
      <c r="J391" s="266">
        <v>24.1</v>
      </c>
      <c r="K391" s="266">
        <v>69.86</v>
      </c>
      <c r="L391" s="266">
        <v>120.6</v>
      </c>
      <c r="M391" s="266">
        <v>114.3</v>
      </c>
      <c r="N391" s="266">
        <v>94.77</v>
      </c>
      <c r="O391" s="266">
        <v>27.8</v>
      </c>
      <c r="P391" s="267">
        <v>179.5</v>
      </c>
      <c r="Q391" s="267">
        <v>177.2</v>
      </c>
      <c r="R391" s="267"/>
      <c r="S391" s="267">
        <v>178.35</v>
      </c>
      <c r="T391" s="266">
        <v>713.4</v>
      </c>
      <c r="U391" s="267">
        <f>(T391-670.9)/670.9*100</f>
        <v>6.3347741839320317</v>
      </c>
      <c r="V391" s="265">
        <v>3</v>
      </c>
    </row>
    <row r="392" spans="1:22" ht="13.5" customHeight="1">
      <c r="A392" s="509"/>
      <c r="B392" s="511"/>
      <c r="C392" s="509" t="s">
        <v>699</v>
      </c>
      <c r="D392" s="265" t="s">
        <v>751</v>
      </c>
      <c r="E392" s="266">
        <v>94.3</v>
      </c>
      <c r="F392" s="266">
        <v>146</v>
      </c>
      <c r="G392" s="266">
        <v>7.14</v>
      </c>
      <c r="H392" s="266">
        <v>31.96</v>
      </c>
      <c r="I392" s="266">
        <v>447.62</v>
      </c>
      <c r="J392" s="266">
        <v>26.47</v>
      </c>
      <c r="K392" s="266">
        <v>82.82</v>
      </c>
      <c r="L392" s="266">
        <v>135.69999999999999</v>
      </c>
      <c r="M392" s="266">
        <v>135.5</v>
      </c>
      <c r="N392" s="266">
        <v>99.85</v>
      </c>
      <c r="O392" s="266">
        <v>27.54</v>
      </c>
      <c r="P392" s="267">
        <v>197.8</v>
      </c>
      <c r="Q392" s="267">
        <v>187.2</v>
      </c>
      <c r="R392" s="267"/>
      <c r="S392" s="267">
        <v>192.5</v>
      </c>
      <c r="T392" s="266">
        <v>712.97</v>
      </c>
      <c r="U392" s="267">
        <v>8.2200000000000006</v>
      </c>
      <c r="V392" s="265">
        <v>1</v>
      </c>
    </row>
    <row r="393" spans="1:22" ht="13.5" customHeight="1">
      <c r="A393" s="509"/>
      <c r="B393" s="511"/>
      <c r="C393" s="509" t="s">
        <v>699</v>
      </c>
      <c r="D393" s="265" t="s">
        <v>739</v>
      </c>
      <c r="E393" s="266">
        <v>79</v>
      </c>
      <c r="F393" s="266">
        <v>148</v>
      </c>
      <c r="G393" s="266">
        <v>7.61</v>
      </c>
      <c r="H393" s="266">
        <v>29.9</v>
      </c>
      <c r="I393" s="266">
        <v>292.89999999999998</v>
      </c>
      <c r="J393" s="266">
        <v>22.63</v>
      </c>
      <c r="K393" s="266">
        <v>75.69</v>
      </c>
      <c r="L393" s="266">
        <v>149.80000000000001</v>
      </c>
      <c r="M393" s="266">
        <v>114.5</v>
      </c>
      <c r="N393" s="266">
        <v>76.44</v>
      </c>
      <c r="O393" s="266">
        <v>28</v>
      </c>
      <c r="P393" s="267">
        <v>218.83</v>
      </c>
      <c r="Q393" s="267">
        <v>209.31</v>
      </c>
      <c r="R393" s="267"/>
      <c r="S393" s="267">
        <v>214.07</v>
      </c>
      <c r="T393" s="266">
        <v>713.6</v>
      </c>
      <c r="U393" s="267">
        <v>4.42</v>
      </c>
      <c r="V393" s="265">
        <v>2</v>
      </c>
    </row>
    <row r="394" spans="1:22" ht="13.5" customHeight="1">
      <c r="A394" s="509"/>
      <c r="B394" s="511"/>
      <c r="C394" s="509" t="s">
        <v>699</v>
      </c>
      <c r="D394" s="265" t="s">
        <v>752</v>
      </c>
      <c r="E394" s="266">
        <v>86.2</v>
      </c>
      <c r="F394" s="266">
        <v>155</v>
      </c>
      <c r="G394" s="266">
        <v>8.6</v>
      </c>
      <c r="H394" s="266">
        <v>34.6</v>
      </c>
      <c r="I394" s="266">
        <v>302.3</v>
      </c>
      <c r="J394" s="266">
        <v>22.4</v>
      </c>
      <c r="K394" s="266">
        <v>64.7</v>
      </c>
      <c r="L394" s="266">
        <v>126.6</v>
      </c>
      <c r="M394" s="266">
        <v>116.1</v>
      </c>
      <c r="N394" s="266">
        <v>91.7</v>
      </c>
      <c r="O394" s="266">
        <v>24.6</v>
      </c>
      <c r="P394" s="267">
        <v>195.89</v>
      </c>
      <c r="Q394" s="267">
        <v>187.87</v>
      </c>
      <c r="R394" s="267"/>
      <c r="S394" s="267">
        <v>191.88</v>
      </c>
      <c r="T394" s="266">
        <v>767.5</v>
      </c>
      <c r="U394" s="267">
        <v>7.09</v>
      </c>
      <c r="V394" s="265">
        <v>4</v>
      </c>
    </row>
    <row r="395" spans="1:22" ht="13.5" customHeight="1">
      <c r="A395" s="509"/>
      <c r="B395" s="511"/>
      <c r="C395" s="509" t="s">
        <v>699</v>
      </c>
      <c r="D395" s="265" t="s">
        <v>801</v>
      </c>
      <c r="E395" s="266">
        <v>90</v>
      </c>
      <c r="F395" s="266">
        <v>140</v>
      </c>
      <c r="G395" s="266">
        <v>8.1999999999999993</v>
      </c>
      <c r="H395" s="266">
        <v>28.3</v>
      </c>
      <c r="I395" s="266">
        <v>245.1</v>
      </c>
      <c r="J395" s="266">
        <v>21.8</v>
      </c>
      <c r="K395" s="266">
        <v>77.599999999999994</v>
      </c>
      <c r="L395" s="266">
        <v>122.4</v>
      </c>
      <c r="M395" s="266">
        <v>119.8</v>
      </c>
      <c r="N395" s="266">
        <v>97.9</v>
      </c>
      <c r="O395" s="266">
        <v>26.7</v>
      </c>
      <c r="P395" s="267">
        <v>166</v>
      </c>
      <c r="Q395" s="267">
        <v>152.19999999999999</v>
      </c>
      <c r="R395" s="267"/>
      <c r="S395" s="267">
        <v>159.1</v>
      </c>
      <c r="T395" s="266">
        <v>636.4</v>
      </c>
      <c r="U395" s="267">
        <f>(T395-606)/606*100</f>
        <v>5.0165016501650133</v>
      </c>
      <c r="V395" s="265">
        <v>4</v>
      </c>
    </row>
    <row r="396" spans="1:22" ht="13.5" customHeight="1">
      <c r="A396" s="509"/>
      <c r="B396" s="511"/>
      <c r="C396" s="509" t="s">
        <v>699</v>
      </c>
      <c r="D396" s="265" t="s">
        <v>766</v>
      </c>
      <c r="E396" s="266">
        <v>90.7</v>
      </c>
      <c r="F396" s="266">
        <v>145</v>
      </c>
      <c r="G396" s="266">
        <v>7.1</v>
      </c>
      <c r="H396" s="266">
        <v>32.9</v>
      </c>
      <c r="I396" s="266">
        <v>363.4</v>
      </c>
      <c r="J396" s="266">
        <v>23.8</v>
      </c>
      <c r="K396" s="266">
        <v>72.3</v>
      </c>
      <c r="L396" s="266">
        <v>117</v>
      </c>
      <c r="M396" s="266">
        <v>111.3</v>
      </c>
      <c r="N396" s="266">
        <v>95.1</v>
      </c>
      <c r="O396" s="266">
        <v>24.4</v>
      </c>
      <c r="P396" s="267">
        <v>296.95</v>
      </c>
      <c r="Q396" s="267">
        <v>294.45</v>
      </c>
      <c r="R396" s="267"/>
      <c r="S396" s="267">
        <v>295.7</v>
      </c>
      <c r="T396" s="266">
        <v>657.1</v>
      </c>
      <c r="U396" s="267">
        <v>5.73</v>
      </c>
      <c r="V396" s="265">
        <v>2</v>
      </c>
    </row>
    <row r="397" spans="1:22" ht="13.5" customHeight="1">
      <c r="A397" s="509"/>
      <c r="B397" s="511"/>
      <c r="C397" s="509" t="s">
        <v>699</v>
      </c>
      <c r="D397" s="265" t="s">
        <v>875</v>
      </c>
      <c r="E397" s="266">
        <v>93.5</v>
      </c>
      <c r="F397" s="266">
        <v>129</v>
      </c>
      <c r="G397" s="266">
        <v>4</v>
      </c>
      <c r="H397" s="266">
        <v>30.6</v>
      </c>
      <c r="I397" s="266">
        <v>665</v>
      </c>
      <c r="J397" s="266">
        <v>20.2</v>
      </c>
      <c r="K397" s="266">
        <v>66</v>
      </c>
      <c r="L397" s="266">
        <v>170.2</v>
      </c>
      <c r="M397" s="266">
        <v>158.30000000000001</v>
      </c>
      <c r="N397" s="266">
        <v>93</v>
      </c>
      <c r="O397" s="266">
        <v>26.5</v>
      </c>
      <c r="P397" s="267">
        <v>158.74</v>
      </c>
      <c r="Q397" s="267">
        <v>159.88</v>
      </c>
      <c r="R397" s="267" t="s">
        <v>868</v>
      </c>
      <c r="S397" s="267">
        <v>159.31</v>
      </c>
      <c r="T397" s="266">
        <v>637.24</v>
      </c>
      <c r="U397" s="267">
        <v>3.64</v>
      </c>
      <c r="V397" s="265">
        <v>5</v>
      </c>
    </row>
    <row r="398" spans="1:22" ht="13.5" customHeight="1">
      <c r="A398" s="509"/>
      <c r="B398" s="511"/>
      <c r="C398" s="509" t="s">
        <v>699</v>
      </c>
      <c r="D398" s="265" t="s">
        <v>876</v>
      </c>
      <c r="E398" s="266">
        <v>96</v>
      </c>
      <c r="F398" s="266">
        <v>154</v>
      </c>
      <c r="G398" s="266">
        <v>6.7</v>
      </c>
      <c r="H398" s="266">
        <v>22.4</v>
      </c>
      <c r="I398" s="266">
        <v>69</v>
      </c>
      <c r="J398" s="266">
        <v>21.8</v>
      </c>
      <c r="K398" s="266">
        <v>97</v>
      </c>
      <c r="L398" s="266">
        <v>112.5</v>
      </c>
      <c r="M398" s="266">
        <v>109.7</v>
      </c>
      <c r="N398" s="266">
        <v>97.5</v>
      </c>
      <c r="O398" s="266">
        <v>24.5</v>
      </c>
      <c r="P398" s="267">
        <v>194.7</v>
      </c>
      <c r="Q398" s="267">
        <v>195.1</v>
      </c>
      <c r="R398" s="267"/>
      <c r="S398" s="267">
        <v>194.9</v>
      </c>
      <c r="T398" s="266">
        <v>649.6</v>
      </c>
      <c r="U398" s="267">
        <v>0.23</v>
      </c>
      <c r="V398" s="265">
        <v>5</v>
      </c>
    </row>
    <row r="399" spans="1:22" ht="13.5" customHeight="1">
      <c r="A399" s="509"/>
      <c r="B399" s="511"/>
      <c r="C399" s="509" t="s">
        <v>699</v>
      </c>
      <c r="D399" s="265" t="s">
        <v>768</v>
      </c>
      <c r="E399" s="266">
        <v>86</v>
      </c>
      <c r="F399" s="266">
        <v>149</v>
      </c>
      <c r="G399" s="266">
        <v>7.9</v>
      </c>
      <c r="H399" s="266">
        <v>30.2</v>
      </c>
      <c r="I399" s="266">
        <v>282.2</v>
      </c>
      <c r="J399" s="266">
        <v>23.84</v>
      </c>
      <c r="K399" s="266">
        <v>78.900000000000006</v>
      </c>
      <c r="L399" s="266">
        <v>131</v>
      </c>
      <c r="M399" s="266">
        <v>119</v>
      </c>
      <c r="N399" s="266">
        <v>90.8</v>
      </c>
      <c r="O399" s="266">
        <v>28.41</v>
      </c>
      <c r="P399" s="267">
        <v>198.7</v>
      </c>
      <c r="Q399" s="267">
        <v>190.6</v>
      </c>
      <c r="R399" s="267"/>
      <c r="S399" s="267">
        <v>194.65</v>
      </c>
      <c r="T399" s="266">
        <v>721</v>
      </c>
      <c r="U399" s="267">
        <v>5.79</v>
      </c>
      <c r="V399" s="265">
        <v>4</v>
      </c>
    </row>
    <row r="400" spans="1:22" ht="13.5" customHeight="1">
      <c r="A400" s="509"/>
      <c r="B400" s="511"/>
      <c r="C400" s="509" t="s">
        <v>699</v>
      </c>
      <c r="D400" s="265" t="s">
        <v>827</v>
      </c>
      <c r="E400" s="266">
        <v>77.2</v>
      </c>
      <c r="F400" s="266">
        <v>154</v>
      </c>
      <c r="G400" s="266">
        <v>8.9</v>
      </c>
      <c r="H400" s="266">
        <v>39.299999999999997</v>
      </c>
      <c r="I400" s="266">
        <v>342.5</v>
      </c>
      <c r="J400" s="266">
        <v>22.2</v>
      </c>
      <c r="K400" s="266">
        <v>56.5</v>
      </c>
      <c r="L400" s="266">
        <v>137.19999999999999</v>
      </c>
      <c r="M400" s="266">
        <v>130.6</v>
      </c>
      <c r="N400" s="266">
        <v>95.2</v>
      </c>
      <c r="O400" s="266">
        <v>27.2</v>
      </c>
      <c r="P400" s="267">
        <v>267.2</v>
      </c>
      <c r="Q400" s="267">
        <v>269.7</v>
      </c>
      <c r="R400" s="267"/>
      <c r="S400" s="267">
        <v>268.39999999999998</v>
      </c>
      <c r="T400" s="266">
        <v>716.7</v>
      </c>
      <c r="U400" s="267">
        <v>3.31</v>
      </c>
      <c r="V400" s="265">
        <v>3</v>
      </c>
    </row>
    <row r="401" spans="1:22" s="462" customFormat="1" ht="13.5" customHeight="1">
      <c r="A401" s="509"/>
      <c r="B401" s="511"/>
      <c r="C401" s="509" t="s">
        <v>699</v>
      </c>
      <c r="D401" s="268" t="s">
        <v>887</v>
      </c>
      <c r="E401" s="269">
        <f>AVERAGE(E391:E400)</f>
        <v>88.960000000000008</v>
      </c>
      <c r="F401" s="269">
        <f t="shared" ref="F401:Q401" si="45">AVERAGE(F391:F400)</f>
        <v>146.1</v>
      </c>
      <c r="G401" s="269">
        <f t="shared" si="45"/>
        <v>7.3450000000000006</v>
      </c>
      <c r="H401" s="269">
        <f t="shared" si="45"/>
        <v>31.466000000000001</v>
      </c>
      <c r="I401" s="269">
        <f t="shared" si="45"/>
        <v>338.26199999999994</v>
      </c>
      <c r="J401" s="269">
        <f t="shared" si="45"/>
        <v>22.923999999999999</v>
      </c>
      <c r="K401" s="269">
        <f t="shared" si="45"/>
        <v>74.137</v>
      </c>
      <c r="L401" s="269">
        <f t="shared" si="45"/>
        <v>132.30000000000001</v>
      </c>
      <c r="M401" s="269">
        <f t="shared" si="45"/>
        <v>122.91</v>
      </c>
      <c r="N401" s="269">
        <f t="shared" si="45"/>
        <v>93.225999999999999</v>
      </c>
      <c r="O401" s="269">
        <f t="shared" si="45"/>
        <v>26.564999999999998</v>
      </c>
      <c r="P401" s="269">
        <f t="shared" si="45"/>
        <v>207.43099999999998</v>
      </c>
      <c r="Q401" s="269">
        <f t="shared" si="45"/>
        <v>202.351</v>
      </c>
      <c r="R401" s="270"/>
      <c r="S401" s="269">
        <f t="shared" ref="S401:T401" si="46">AVERAGE(S391:S400)</f>
        <v>204.88600000000002</v>
      </c>
      <c r="T401" s="269">
        <f t="shared" si="46"/>
        <v>692.55100000000004</v>
      </c>
      <c r="U401" s="270">
        <v>5.0099316158966589</v>
      </c>
      <c r="V401" s="268">
        <v>5</v>
      </c>
    </row>
    <row r="402" spans="1:22" ht="13.5" customHeight="1">
      <c r="A402" s="509" t="s">
        <v>888</v>
      </c>
      <c r="B402" s="511" t="s">
        <v>624</v>
      </c>
      <c r="C402" s="509" t="s">
        <v>625</v>
      </c>
      <c r="D402" s="265" t="s">
        <v>783</v>
      </c>
      <c r="E402" s="266">
        <v>93.6</v>
      </c>
      <c r="F402" s="266">
        <v>147</v>
      </c>
      <c r="G402" s="266">
        <v>8.1</v>
      </c>
      <c r="H402" s="266">
        <v>34.799999999999997</v>
      </c>
      <c r="I402" s="266">
        <v>329.63</v>
      </c>
      <c r="J402" s="266">
        <v>22.5</v>
      </c>
      <c r="K402" s="266">
        <v>64.7</v>
      </c>
      <c r="L402" s="266">
        <v>131</v>
      </c>
      <c r="M402" s="266">
        <v>123.5</v>
      </c>
      <c r="N402" s="266">
        <v>94.5</v>
      </c>
      <c r="O402" s="266">
        <v>26.4</v>
      </c>
      <c r="P402" s="267">
        <v>16</v>
      </c>
      <c r="Q402" s="267">
        <v>16.2</v>
      </c>
      <c r="R402" s="267">
        <v>16.7</v>
      </c>
      <c r="S402" s="267">
        <v>16.3</v>
      </c>
      <c r="T402" s="266">
        <v>675.79</v>
      </c>
      <c r="U402" s="267">
        <v>7.24</v>
      </c>
      <c r="V402" s="265">
        <v>1</v>
      </c>
    </row>
    <row r="403" spans="1:22" ht="13.5" customHeight="1">
      <c r="A403" s="509"/>
      <c r="B403" s="511"/>
      <c r="C403" s="509" t="s">
        <v>625</v>
      </c>
      <c r="D403" s="265" t="s">
        <v>828</v>
      </c>
      <c r="E403" s="266">
        <v>86.1</v>
      </c>
      <c r="F403" s="266">
        <v>133</v>
      </c>
      <c r="G403" s="266">
        <v>9.6999999999999993</v>
      </c>
      <c r="H403" s="266">
        <v>27.8</v>
      </c>
      <c r="I403" s="266">
        <v>186.5</v>
      </c>
      <c r="J403" s="266">
        <v>20.5</v>
      </c>
      <c r="K403" s="266">
        <v>73.3</v>
      </c>
      <c r="L403" s="266">
        <v>163.1</v>
      </c>
      <c r="M403" s="266">
        <v>141.80000000000001</v>
      </c>
      <c r="N403" s="266">
        <v>86.9</v>
      </c>
      <c r="O403" s="266">
        <v>25.4</v>
      </c>
      <c r="P403" s="267">
        <v>14.48</v>
      </c>
      <c r="Q403" s="267">
        <v>14.47</v>
      </c>
      <c r="R403" s="267">
        <v>15.12</v>
      </c>
      <c r="S403" s="267">
        <v>14.69</v>
      </c>
      <c r="T403" s="266">
        <v>734.5</v>
      </c>
      <c r="U403" s="267">
        <v>22.21</v>
      </c>
      <c r="V403" s="265">
        <v>3</v>
      </c>
    </row>
    <row r="404" spans="1:22" ht="13.5" customHeight="1">
      <c r="A404" s="509"/>
      <c r="B404" s="511"/>
      <c r="C404" s="509" t="s">
        <v>625</v>
      </c>
      <c r="D404" s="265" t="s">
        <v>750</v>
      </c>
      <c r="E404" s="266">
        <v>96.7</v>
      </c>
      <c r="F404" s="266">
        <v>155</v>
      </c>
      <c r="G404" s="266">
        <v>9.7200000000000006</v>
      </c>
      <c r="H404" s="266">
        <v>38.979999999999997</v>
      </c>
      <c r="I404" s="266">
        <v>301</v>
      </c>
      <c r="J404" s="266">
        <v>23.93</v>
      </c>
      <c r="K404" s="266">
        <v>61.39</v>
      </c>
      <c r="L404" s="266">
        <v>152.1</v>
      </c>
      <c r="M404" s="266">
        <v>109.7</v>
      </c>
      <c r="N404" s="266">
        <v>72.12</v>
      </c>
      <c r="O404" s="266">
        <v>26.02</v>
      </c>
      <c r="P404" s="267">
        <v>13.01</v>
      </c>
      <c r="Q404" s="267">
        <v>13.94</v>
      </c>
      <c r="R404" s="267">
        <v>13.59</v>
      </c>
      <c r="S404" s="267">
        <v>13.51</v>
      </c>
      <c r="T404" s="266">
        <v>675.67</v>
      </c>
      <c r="U404" s="267">
        <v>11.8</v>
      </c>
      <c r="V404" s="265">
        <v>3</v>
      </c>
    </row>
    <row r="405" spans="1:22" ht="13.5" customHeight="1">
      <c r="A405" s="509"/>
      <c r="B405" s="511"/>
      <c r="C405" s="509" t="s">
        <v>625</v>
      </c>
      <c r="D405" s="265" t="s">
        <v>739</v>
      </c>
      <c r="E405" s="266">
        <v>101</v>
      </c>
      <c r="F405" s="266">
        <v>146</v>
      </c>
      <c r="G405" s="266">
        <v>5.7</v>
      </c>
      <c r="H405" s="266">
        <v>36.44</v>
      </c>
      <c r="I405" s="266">
        <v>539</v>
      </c>
      <c r="J405" s="266">
        <v>22.2</v>
      </c>
      <c r="K405" s="266">
        <v>60.92</v>
      </c>
      <c r="L405" s="266">
        <v>138.38</v>
      </c>
      <c r="M405" s="266">
        <v>106.7</v>
      </c>
      <c r="N405" s="266">
        <v>76.7</v>
      </c>
      <c r="O405" s="266">
        <v>29.1</v>
      </c>
      <c r="P405" s="267">
        <v>14.39</v>
      </c>
      <c r="Q405" s="267">
        <v>14.2</v>
      </c>
      <c r="R405" s="267">
        <v>14.46</v>
      </c>
      <c r="S405" s="267">
        <v>14.35</v>
      </c>
      <c r="T405" s="266">
        <v>633.41</v>
      </c>
      <c r="U405" s="267">
        <f>(S405-14.05)/14.05*100</f>
        <v>2.1352313167259709</v>
      </c>
      <c r="V405" s="265">
        <v>8</v>
      </c>
    </row>
    <row r="406" spans="1:22" ht="13.5" customHeight="1">
      <c r="A406" s="509"/>
      <c r="B406" s="511"/>
      <c r="C406" s="509" t="s">
        <v>625</v>
      </c>
      <c r="D406" s="265" t="s">
        <v>752</v>
      </c>
      <c r="E406" s="266">
        <v>90.2</v>
      </c>
      <c r="F406" s="266">
        <v>151</v>
      </c>
      <c r="G406" s="266">
        <v>8.6999999999999993</v>
      </c>
      <c r="H406" s="266">
        <v>31.3</v>
      </c>
      <c r="I406" s="266">
        <v>259.8</v>
      </c>
      <c r="J406" s="266">
        <v>24.3</v>
      </c>
      <c r="K406" s="266">
        <v>77.599999999999994</v>
      </c>
      <c r="L406" s="266">
        <v>121</v>
      </c>
      <c r="M406" s="266">
        <v>109.4</v>
      </c>
      <c r="N406" s="266">
        <v>90.4</v>
      </c>
      <c r="O406" s="266">
        <v>24.6</v>
      </c>
      <c r="P406" s="267">
        <v>11.99</v>
      </c>
      <c r="Q406" s="267">
        <v>12.35</v>
      </c>
      <c r="R406" s="267">
        <v>12.27</v>
      </c>
      <c r="S406" s="267">
        <v>12.2</v>
      </c>
      <c r="T406" s="266">
        <v>610.16999999999996</v>
      </c>
      <c r="U406" s="267">
        <f>(S406-11.54)/11.54*100</f>
        <v>5.719237435008667</v>
      </c>
      <c r="V406" s="265">
        <v>5</v>
      </c>
    </row>
    <row r="407" spans="1:22" ht="13.5" customHeight="1">
      <c r="A407" s="509"/>
      <c r="B407" s="511"/>
      <c r="C407" s="509" t="s">
        <v>625</v>
      </c>
      <c r="D407" s="265" t="s">
        <v>774</v>
      </c>
      <c r="E407" s="266">
        <v>96</v>
      </c>
      <c r="F407" s="266">
        <v>150</v>
      </c>
      <c r="G407" s="266">
        <v>7.2</v>
      </c>
      <c r="H407" s="266">
        <v>38.6</v>
      </c>
      <c r="I407" s="266">
        <v>436.18</v>
      </c>
      <c r="J407" s="266">
        <v>23.24</v>
      </c>
      <c r="K407" s="266">
        <v>60.2</v>
      </c>
      <c r="L407" s="266">
        <v>128.66999999999999</v>
      </c>
      <c r="M407" s="266">
        <v>109.67</v>
      </c>
      <c r="N407" s="266">
        <v>85.23</v>
      </c>
      <c r="O407" s="266">
        <v>20.86</v>
      </c>
      <c r="P407" s="267">
        <v>12.63</v>
      </c>
      <c r="Q407" s="267">
        <v>13.56</v>
      </c>
      <c r="R407" s="267">
        <v>12.77</v>
      </c>
      <c r="S407" s="267">
        <v>12.99</v>
      </c>
      <c r="T407" s="266">
        <v>541.36</v>
      </c>
      <c r="U407" s="267">
        <v>1.51</v>
      </c>
      <c r="V407" s="265">
        <v>11</v>
      </c>
    </row>
    <row r="408" spans="1:22" ht="13.5" customHeight="1">
      <c r="A408" s="509"/>
      <c r="B408" s="511"/>
      <c r="C408" s="509" t="s">
        <v>625</v>
      </c>
      <c r="D408" s="265" t="s">
        <v>766</v>
      </c>
      <c r="E408" s="266">
        <v>91.1</v>
      </c>
      <c r="F408" s="266">
        <v>140</v>
      </c>
      <c r="G408" s="266">
        <v>5.6</v>
      </c>
      <c r="H408" s="266">
        <v>32.799999999999997</v>
      </c>
      <c r="I408" s="266">
        <v>485.7</v>
      </c>
      <c r="J408" s="266">
        <v>22.5</v>
      </c>
      <c r="K408" s="266">
        <v>68.7</v>
      </c>
      <c r="L408" s="266">
        <v>117.3</v>
      </c>
      <c r="M408" s="266">
        <v>111</v>
      </c>
      <c r="N408" s="266">
        <v>94.7</v>
      </c>
      <c r="O408" s="266">
        <v>25.4</v>
      </c>
      <c r="P408" s="267">
        <v>12.33</v>
      </c>
      <c r="Q408" s="267">
        <v>12.67</v>
      </c>
      <c r="R408" s="267">
        <v>12.16</v>
      </c>
      <c r="S408" s="267">
        <v>12.39</v>
      </c>
      <c r="T408" s="266">
        <v>619.33000000000004</v>
      </c>
      <c r="U408" s="267">
        <v>3.17</v>
      </c>
      <c r="V408" s="265">
        <v>5</v>
      </c>
    </row>
    <row r="409" spans="1:22" ht="13.5" customHeight="1">
      <c r="A409" s="509"/>
      <c r="B409" s="511"/>
      <c r="C409" s="509" t="s">
        <v>625</v>
      </c>
      <c r="D409" s="265" t="s">
        <v>769</v>
      </c>
      <c r="E409" s="266">
        <v>88</v>
      </c>
      <c r="F409" s="266">
        <v>141</v>
      </c>
      <c r="G409" s="266">
        <v>8</v>
      </c>
      <c r="H409" s="266">
        <v>34.200000000000003</v>
      </c>
      <c r="I409" s="266">
        <v>327.5</v>
      </c>
      <c r="J409" s="266">
        <v>21</v>
      </c>
      <c r="K409" s="266">
        <v>66.27</v>
      </c>
      <c r="L409" s="266">
        <v>146</v>
      </c>
      <c r="M409" s="266">
        <v>128</v>
      </c>
      <c r="N409" s="266">
        <v>87.7</v>
      </c>
      <c r="O409" s="266">
        <v>27</v>
      </c>
      <c r="P409" s="267">
        <v>13.63</v>
      </c>
      <c r="Q409" s="267">
        <v>13.95</v>
      </c>
      <c r="R409" s="267">
        <v>14.13</v>
      </c>
      <c r="S409" s="267">
        <f>AVERAGE(P409:R409)</f>
        <v>13.903333333333334</v>
      </c>
      <c r="T409" s="266">
        <v>695.16</v>
      </c>
      <c r="U409" s="267">
        <v>13.87</v>
      </c>
      <c r="V409" s="265">
        <v>5</v>
      </c>
    </row>
    <row r="410" spans="1:22" ht="13.5" customHeight="1">
      <c r="A410" s="509"/>
      <c r="B410" s="511"/>
      <c r="C410" s="509" t="s">
        <v>625</v>
      </c>
      <c r="D410" s="265" t="s">
        <v>827</v>
      </c>
      <c r="E410" s="266">
        <v>86.5</v>
      </c>
      <c r="F410" s="266">
        <v>131</v>
      </c>
      <c r="G410" s="266">
        <v>4.5999999999999996</v>
      </c>
      <c r="H410" s="266">
        <v>21.9</v>
      </c>
      <c r="I410" s="266">
        <v>376</v>
      </c>
      <c r="J410" s="266">
        <v>19.100000000000001</v>
      </c>
      <c r="K410" s="266">
        <v>87.21</v>
      </c>
      <c r="L410" s="266">
        <v>159.18</v>
      </c>
      <c r="M410" s="266">
        <v>142.66999999999999</v>
      </c>
      <c r="N410" s="266">
        <v>89.63</v>
      </c>
      <c r="O410" s="266">
        <v>26.73</v>
      </c>
      <c r="P410" s="267">
        <v>14.35</v>
      </c>
      <c r="Q410" s="267">
        <v>13.8</v>
      </c>
      <c r="R410" s="267">
        <v>13.85</v>
      </c>
      <c r="S410" s="267">
        <v>14</v>
      </c>
      <c r="T410" s="266">
        <v>700</v>
      </c>
      <c r="U410" s="267">
        <v>10.24</v>
      </c>
      <c r="V410" s="265">
        <v>1</v>
      </c>
    </row>
    <row r="411" spans="1:22" ht="13.5" customHeight="1">
      <c r="A411" s="509"/>
      <c r="B411" s="511"/>
      <c r="C411" s="509" t="s">
        <v>625</v>
      </c>
      <c r="D411" s="265" t="s">
        <v>864</v>
      </c>
      <c r="E411" s="266">
        <v>100.85</v>
      </c>
      <c r="F411" s="266">
        <v>136</v>
      </c>
      <c r="G411" s="266">
        <v>6.3</v>
      </c>
      <c r="H411" s="266">
        <v>24.1</v>
      </c>
      <c r="I411" s="266">
        <v>282.54000000000002</v>
      </c>
      <c r="J411" s="266">
        <v>19</v>
      </c>
      <c r="K411" s="266">
        <v>78.84</v>
      </c>
      <c r="L411" s="266">
        <v>162</v>
      </c>
      <c r="M411" s="266">
        <v>115</v>
      </c>
      <c r="N411" s="266">
        <v>70.989999999999995</v>
      </c>
      <c r="O411" s="266">
        <v>25.7</v>
      </c>
      <c r="P411" s="267">
        <v>13.26</v>
      </c>
      <c r="Q411" s="267">
        <v>12.02</v>
      </c>
      <c r="R411" s="267">
        <v>13.04</v>
      </c>
      <c r="S411" s="267">
        <v>12.77</v>
      </c>
      <c r="T411" s="266">
        <v>638.66999999999996</v>
      </c>
      <c r="U411" s="267">
        <v>4.6399999999999997</v>
      </c>
      <c r="V411" s="265">
        <v>9</v>
      </c>
    </row>
    <row r="412" spans="1:22" ht="13.5" customHeight="1">
      <c r="A412" s="509"/>
      <c r="B412" s="511"/>
      <c r="C412" s="509" t="s">
        <v>625</v>
      </c>
      <c r="D412" s="268" t="s">
        <v>745</v>
      </c>
      <c r="E412" s="269">
        <f>AVERAGE(E402:E411)</f>
        <v>93.004999999999995</v>
      </c>
      <c r="F412" s="269">
        <f t="shared" ref="F412:T412" si="47">AVERAGE(F402:F411)</f>
        <v>143</v>
      </c>
      <c r="G412" s="269">
        <f t="shared" si="47"/>
        <v>7.3620000000000001</v>
      </c>
      <c r="H412" s="269">
        <f t="shared" si="47"/>
        <v>32.091999999999999</v>
      </c>
      <c r="I412" s="269">
        <f t="shared" si="47"/>
        <v>352.38499999999999</v>
      </c>
      <c r="J412" s="269">
        <f t="shared" si="47"/>
        <v>21.827000000000002</v>
      </c>
      <c r="K412" s="269">
        <f t="shared" si="47"/>
        <v>69.912999999999997</v>
      </c>
      <c r="L412" s="269">
        <f t="shared" si="47"/>
        <v>141.87299999999999</v>
      </c>
      <c r="M412" s="269">
        <f t="shared" si="47"/>
        <v>119.744</v>
      </c>
      <c r="N412" s="269">
        <f t="shared" si="47"/>
        <v>84.887000000000015</v>
      </c>
      <c r="O412" s="269">
        <f t="shared" si="47"/>
        <v>25.720999999999997</v>
      </c>
      <c r="P412" s="270">
        <f t="shared" si="47"/>
        <v>13.606999999999999</v>
      </c>
      <c r="Q412" s="270">
        <f t="shared" si="47"/>
        <v>13.715999999999999</v>
      </c>
      <c r="R412" s="270">
        <f t="shared" si="47"/>
        <v>13.808999999999997</v>
      </c>
      <c r="S412" s="270">
        <f t="shared" si="47"/>
        <v>13.710333333333333</v>
      </c>
      <c r="T412" s="269">
        <f t="shared" si="47"/>
        <v>652.40600000000006</v>
      </c>
      <c r="U412" s="270">
        <f>(T412-602.21)/602.21*100</f>
        <v>8.3352983178625433</v>
      </c>
      <c r="V412" s="268">
        <v>3</v>
      </c>
    </row>
    <row r="413" spans="1:22" ht="13.5" customHeight="1">
      <c r="A413" s="509" t="s">
        <v>871</v>
      </c>
      <c r="B413" s="511"/>
      <c r="C413" s="510" t="s">
        <v>626</v>
      </c>
      <c r="D413" s="489" t="s">
        <v>783</v>
      </c>
      <c r="E413" s="271">
        <v>92</v>
      </c>
      <c r="F413" s="271">
        <v>145</v>
      </c>
      <c r="G413" s="271">
        <v>7.7</v>
      </c>
      <c r="H413" s="271">
        <v>34.9</v>
      </c>
      <c r="I413" s="271">
        <v>353.2</v>
      </c>
      <c r="J413" s="271">
        <v>22.1</v>
      </c>
      <c r="K413" s="271">
        <v>63.3</v>
      </c>
      <c r="L413" s="271">
        <v>137.1</v>
      </c>
      <c r="M413" s="271">
        <v>127.4</v>
      </c>
      <c r="N413" s="271">
        <v>92.9</v>
      </c>
      <c r="O413" s="271">
        <v>26.1</v>
      </c>
      <c r="P413" s="272">
        <v>14.95</v>
      </c>
      <c r="Q413" s="272">
        <v>15.3</v>
      </c>
      <c r="R413" s="272">
        <v>15.15</v>
      </c>
      <c r="S413" s="272">
        <v>15.13</v>
      </c>
      <c r="T413" s="271">
        <v>667.26</v>
      </c>
      <c r="U413" s="273">
        <f>(S413-13.65)/13.65*100</f>
        <v>10.842490842490845</v>
      </c>
      <c r="V413" s="489">
        <v>1</v>
      </c>
    </row>
    <row r="414" spans="1:22" ht="13.5" customHeight="1">
      <c r="A414" s="509"/>
      <c r="B414" s="511"/>
      <c r="C414" s="509" t="s">
        <v>626</v>
      </c>
      <c r="D414" s="489" t="s">
        <v>882</v>
      </c>
      <c r="E414" s="271">
        <v>104.6</v>
      </c>
      <c r="F414" s="271">
        <v>137</v>
      </c>
      <c r="G414" s="271">
        <v>7.7</v>
      </c>
      <c r="H414" s="271">
        <v>29.3</v>
      </c>
      <c r="I414" s="271">
        <v>280</v>
      </c>
      <c r="J414" s="271">
        <v>22.7</v>
      </c>
      <c r="K414" s="271">
        <v>77.400000000000006</v>
      </c>
      <c r="L414" s="271">
        <v>147.6</v>
      </c>
      <c r="M414" s="271">
        <v>141.5</v>
      </c>
      <c r="N414" s="271">
        <v>83.8</v>
      </c>
      <c r="O414" s="271">
        <v>25.26</v>
      </c>
      <c r="P414" s="272">
        <v>15.71</v>
      </c>
      <c r="Q414" s="272">
        <v>14.24</v>
      </c>
      <c r="R414" s="272">
        <v>15.03</v>
      </c>
      <c r="S414" s="272">
        <v>15.03</v>
      </c>
      <c r="T414" s="271">
        <v>751.5</v>
      </c>
      <c r="U414" s="273">
        <f>(S414-11.88)/11.88*100</f>
        <v>26.515151515151501</v>
      </c>
      <c r="V414" s="489">
        <v>2</v>
      </c>
    </row>
    <row r="415" spans="1:22" ht="13.5" customHeight="1">
      <c r="A415" s="509"/>
      <c r="B415" s="511"/>
      <c r="C415" s="509" t="s">
        <v>626</v>
      </c>
      <c r="D415" s="491" t="s">
        <v>872</v>
      </c>
      <c r="E415" s="271">
        <v>89.5</v>
      </c>
      <c r="F415" s="271">
        <v>147</v>
      </c>
      <c r="G415" s="271">
        <v>9.49</v>
      </c>
      <c r="H415" s="271">
        <v>42.78</v>
      </c>
      <c r="I415" s="271">
        <v>350.79030558482611</v>
      </c>
      <c r="J415" s="271">
        <v>21.67</v>
      </c>
      <c r="K415" s="271">
        <v>50.654511453950441</v>
      </c>
      <c r="L415" s="271">
        <v>141.9</v>
      </c>
      <c r="M415" s="271">
        <v>136.1</v>
      </c>
      <c r="N415" s="271">
        <v>95.912614517265681</v>
      </c>
      <c r="O415" s="271">
        <v>28.2</v>
      </c>
      <c r="P415" s="272">
        <v>13.47</v>
      </c>
      <c r="Q415" s="272">
        <v>12.24</v>
      </c>
      <c r="R415" s="272">
        <v>12.87</v>
      </c>
      <c r="S415" s="272">
        <v>12.86</v>
      </c>
      <c r="T415" s="271">
        <v>643</v>
      </c>
      <c r="U415" s="273">
        <v>2.3070803500397772</v>
      </c>
      <c r="V415" s="489">
        <v>9</v>
      </c>
    </row>
    <row r="416" spans="1:22" ht="13.5" customHeight="1">
      <c r="A416" s="509"/>
      <c r="B416" s="511"/>
      <c r="C416" s="509" t="s">
        <v>626</v>
      </c>
      <c r="D416" s="489" t="s">
        <v>739</v>
      </c>
      <c r="E416" s="271">
        <v>83.9</v>
      </c>
      <c r="F416" s="271">
        <v>153</v>
      </c>
      <c r="G416" s="271">
        <v>8.3000000000000007</v>
      </c>
      <c r="H416" s="271">
        <v>35.4</v>
      </c>
      <c r="I416" s="271">
        <v>326.51</v>
      </c>
      <c r="J416" s="271">
        <v>20.96</v>
      </c>
      <c r="K416" s="271">
        <v>59.21</v>
      </c>
      <c r="L416" s="271">
        <v>148.16999999999999</v>
      </c>
      <c r="M416" s="271">
        <v>120.48</v>
      </c>
      <c r="N416" s="271">
        <v>81.31</v>
      </c>
      <c r="O416" s="271">
        <v>27.3</v>
      </c>
      <c r="P416" s="272">
        <v>14.9</v>
      </c>
      <c r="Q416" s="272">
        <v>14.58</v>
      </c>
      <c r="R416" s="272">
        <v>15.2</v>
      </c>
      <c r="S416" s="272">
        <v>14.89</v>
      </c>
      <c r="T416" s="271">
        <v>657.58</v>
      </c>
      <c r="U416" s="273">
        <f>(S416-14.61)/14.61*100</f>
        <v>1.9164955509924788</v>
      </c>
      <c r="V416" s="489">
        <v>13</v>
      </c>
    </row>
    <row r="417" spans="1:22" ht="13.5" customHeight="1">
      <c r="A417" s="509"/>
      <c r="B417" s="511"/>
      <c r="C417" s="509" t="s">
        <v>626</v>
      </c>
      <c r="D417" s="489" t="s">
        <v>883</v>
      </c>
      <c r="E417" s="271">
        <v>85.2</v>
      </c>
      <c r="F417" s="271">
        <v>161</v>
      </c>
      <c r="G417" s="271">
        <v>8.8000000000000007</v>
      </c>
      <c r="H417" s="271">
        <v>38.9</v>
      </c>
      <c r="I417" s="271">
        <v>342.1</v>
      </c>
      <c r="J417" s="271">
        <v>30.1</v>
      </c>
      <c r="K417" s="271">
        <v>77.3</v>
      </c>
      <c r="L417" s="271">
        <v>128.19999999999999</v>
      </c>
      <c r="M417" s="271">
        <v>114.3</v>
      </c>
      <c r="N417" s="271">
        <v>89.2</v>
      </c>
      <c r="O417" s="271">
        <v>22.8</v>
      </c>
      <c r="P417" s="272">
        <v>13.85</v>
      </c>
      <c r="Q417" s="272">
        <v>14.1</v>
      </c>
      <c r="R417" s="272">
        <v>13.45</v>
      </c>
      <c r="S417" s="272">
        <v>13.8</v>
      </c>
      <c r="T417" s="271">
        <v>690</v>
      </c>
      <c r="U417" s="273">
        <v>10.5</v>
      </c>
      <c r="V417" s="489">
        <v>2</v>
      </c>
    </row>
    <row r="418" spans="1:22" ht="13.5" customHeight="1">
      <c r="A418" s="509"/>
      <c r="B418" s="511"/>
      <c r="C418" s="509" t="s">
        <v>626</v>
      </c>
      <c r="D418" s="489" t="s">
        <v>774</v>
      </c>
      <c r="E418" s="271">
        <v>112</v>
      </c>
      <c r="F418" s="271">
        <v>150</v>
      </c>
      <c r="G418" s="271">
        <v>7.2</v>
      </c>
      <c r="H418" s="271">
        <v>26.5</v>
      </c>
      <c r="I418" s="271">
        <v>268.10000000000002</v>
      </c>
      <c r="J418" s="271">
        <v>20.3</v>
      </c>
      <c r="K418" s="271">
        <v>76.7</v>
      </c>
      <c r="L418" s="271">
        <v>187.8</v>
      </c>
      <c r="M418" s="271">
        <v>145.5</v>
      </c>
      <c r="N418" s="271">
        <v>77.5</v>
      </c>
      <c r="O418" s="271">
        <v>22.7</v>
      </c>
      <c r="P418" s="272">
        <v>14.77</v>
      </c>
      <c r="Q418" s="272">
        <v>14.88</v>
      </c>
      <c r="R418" s="272">
        <v>14.76</v>
      </c>
      <c r="S418" s="272">
        <v>14.8</v>
      </c>
      <c r="T418" s="271">
        <v>662.57</v>
      </c>
      <c r="U418" s="273">
        <v>3.28</v>
      </c>
      <c r="V418" s="489">
        <v>12</v>
      </c>
    </row>
    <row r="419" spans="1:22" ht="13.5" customHeight="1">
      <c r="A419" s="509"/>
      <c r="B419" s="511"/>
      <c r="C419" s="509" t="s">
        <v>626</v>
      </c>
      <c r="D419" s="489" t="s">
        <v>873</v>
      </c>
      <c r="E419" s="271">
        <v>93.2</v>
      </c>
      <c r="F419" s="271">
        <v>143</v>
      </c>
      <c r="G419" s="271">
        <v>6.5</v>
      </c>
      <c r="H419" s="271">
        <v>33.200000000000003</v>
      </c>
      <c r="I419" s="271">
        <v>410.8</v>
      </c>
      <c r="J419" s="271">
        <v>23.9</v>
      </c>
      <c r="K419" s="271">
        <v>72</v>
      </c>
      <c r="L419" s="271">
        <v>122</v>
      </c>
      <c r="M419" s="271">
        <v>95</v>
      </c>
      <c r="N419" s="271">
        <v>77.900000000000006</v>
      </c>
      <c r="O419" s="271">
        <v>26.9</v>
      </c>
      <c r="P419" s="272">
        <v>12.44</v>
      </c>
      <c r="Q419" s="272">
        <v>10.6</v>
      </c>
      <c r="R419" s="272">
        <v>11.8</v>
      </c>
      <c r="S419" s="272">
        <v>11.61</v>
      </c>
      <c r="T419" s="271">
        <v>614.42999999999995</v>
      </c>
      <c r="U419" s="273">
        <v>6.05</v>
      </c>
      <c r="V419" s="489">
        <v>4</v>
      </c>
    </row>
    <row r="420" spans="1:22" ht="13.5" customHeight="1">
      <c r="A420" s="509"/>
      <c r="B420" s="511"/>
      <c r="C420" s="509" t="s">
        <v>626</v>
      </c>
      <c r="D420" s="489" t="s">
        <v>769</v>
      </c>
      <c r="E420" s="271">
        <v>95</v>
      </c>
      <c r="F420" s="271">
        <v>138</v>
      </c>
      <c r="G420" s="271">
        <v>8</v>
      </c>
      <c r="H420" s="271">
        <v>28.86</v>
      </c>
      <c r="I420" s="271">
        <v>260.75</v>
      </c>
      <c r="J420" s="271">
        <v>19.63</v>
      </c>
      <c r="K420" s="271">
        <v>68.02</v>
      </c>
      <c r="L420" s="271">
        <v>146</v>
      </c>
      <c r="M420" s="271">
        <v>128</v>
      </c>
      <c r="N420" s="271">
        <v>87.7</v>
      </c>
      <c r="O420" s="271">
        <v>27.2</v>
      </c>
      <c r="P420" s="272">
        <v>15.23</v>
      </c>
      <c r="Q420" s="272">
        <v>15.76</v>
      </c>
      <c r="R420" s="272">
        <v>15.35</v>
      </c>
      <c r="S420" s="272">
        <v>15.45</v>
      </c>
      <c r="T420" s="271">
        <v>772.57</v>
      </c>
      <c r="U420" s="273">
        <v>12.86</v>
      </c>
      <c r="V420" s="489">
        <v>1</v>
      </c>
    </row>
    <row r="421" spans="1:22" ht="13.5" customHeight="1">
      <c r="A421" s="509"/>
      <c r="B421" s="511"/>
      <c r="C421" s="509" t="s">
        <v>626</v>
      </c>
      <c r="D421" s="489" t="s">
        <v>884</v>
      </c>
      <c r="E421" s="271">
        <v>100.2</v>
      </c>
      <c r="F421" s="271">
        <v>131</v>
      </c>
      <c r="G421" s="271">
        <v>4.9000000000000004</v>
      </c>
      <c r="H421" s="271">
        <v>35.299999999999997</v>
      </c>
      <c r="I421" s="271">
        <v>271</v>
      </c>
      <c r="J421" s="271">
        <v>24.9</v>
      </c>
      <c r="K421" s="271">
        <v>70.5</v>
      </c>
      <c r="L421" s="271">
        <v>130.30000000000001</v>
      </c>
      <c r="M421" s="271">
        <v>94.52</v>
      </c>
      <c r="N421" s="271">
        <v>72.540000000000006</v>
      </c>
      <c r="O421" s="271">
        <v>26.45</v>
      </c>
      <c r="P421" s="272">
        <v>14.26</v>
      </c>
      <c r="Q421" s="272">
        <v>14.45</v>
      </c>
      <c r="R421" s="272">
        <v>14.66</v>
      </c>
      <c r="S421" s="272">
        <v>14.46</v>
      </c>
      <c r="T421" s="271">
        <v>722.83</v>
      </c>
      <c r="U421" s="273">
        <v>5.91</v>
      </c>
      <c r="V421" s="489">
        <v>10</v>
      </c>
    </row>
    <row r="422" spans="1:22" ht="13.5" customHeight="1">
      <c r="A422" s="509"/>
      <c r="B422" s="511"/>
      <c r="C422" s="509" t="s">
        <v>626</v>
      </c>
      <c r="D422" s="489" t="s">
        <v>885</v>
      </c>
      <c r="E422" s="271">
        <v>104.2</v>
      </c>
      <c r="F422" s="271">
        <v>151</v>
      </c>
      <c r="G422" s="271">
        <v>10.9</v>
      </c>
      <c r="H422" s="271">
        <v>60.5</v>
      </c>
      <c r="I422" s="271">
        <v>455</v>
      </c>
      <c r="J422" s="271">
        <v>23.91</v>
      </c>
      <c r="K422" s="271">
        <v>39.520000000000003</v>
      </c>
      <c r="L422" s="271">
        <v>138.80000000000001</v>
      </c>
      <c r="M422" s="271">
        <v>122.7</v>
      </c>
      <c r="N422" s="271">
        <v>88.4</v>
      </c>
      <c r="O422" s="271">
        <v>24.2</v>
      </c>
      <c r="P422" s="272">
        <v>14.19</v>
      </c>
      <c r="Q422" s="272">
        <v>16.309999999999999</v>
      </c>
      <c r="R422" s="272">
        <v>15.61</v>
      </c>
      <c r="S422" s="272">
        <v>15.37</v>
      </c>
      <c r="T422" s="271">
        <v>717.8</v>
      </c>
      <c r="U422" s="273">
        <v>6.93</v>
      </c>
      <c r="V422" s="489">
        <v>4</v>
      </c>
    </row>
    <row r="423" spans="1:22" ht="13.5" customHeight="1">
      <c r="A423" s="509"/>
      <c r="B423" s="511"/>
      <c r="C423" s="509" t="s">
        <v>626</v>
      </c>
      <c r="D423" s="489" t="s">
        <v>886</v>
      </c>
      <c r="E423" s="271">
        <v>94.5</v>
      </c>
      <c r="F423" s="271">
        <v>135</v>
      </c>
      <c r="G423" s="271">
        <v>8</v>
      </c>
      <c r="H423" s="271">
        <v>29.6</v>
      </c>
      <c r="I423" s="271">
        <v>245</v>
      </c>
      <c r="J423" s="271">
        <v>20.100000000000001</v>
      </c>
      <c r="K423" s="271">
        <v>90.1</v>
      </c>
      <c r="L423" s="271">
        <v>158.9</v>
      </c>
      <c r="M423" s="271">
        <v>133.80000000000001</v>
      </c>
      <c r="N423" s="271">
        <v>84.2</v>
      </c>
      <c r="O423" s="271">
        <v>25.1</v>
      </c>
      <c r="P423" s="272">
        <v>11.79</v>
      </c>
      <c r="Q423" s="272">
        <v>11.86</v>
      </c>
      <c r="R423" s="272">
        <v>11.89</v>
      </c>
      <c r="S423" s="272">
        <v>11.85</v>
      </c>
      <c r="T423" s="271">
        <v>592.6</v>
      </c>
      <c r="U423" s="273">
        <v>6.35</v>
      </c>
      <c r="V423" s="489">
        <v>3</v>
      </c>
    </row>
    <row r="424" spans="1:22" s="462" customFormat="1" ht="13.5" customHeight="1">
      <c r="A424" s="509"/>
      <c r="B424" s="511"/>
      <c r="C424" s="509"/>
      <c r="D424" s="490" t="s">
        <v>745</v>
      </c>
      <c r="E424" s="304">
        <f>AVERAGE(E413:E423)</f>
        <v>95.845454545454558</v>
      </c>
      <c r="F424" s="304">
        <f t="shared" ref="F424:T424" si="48">AVERAGE(F413:F423)</f>
        <v>144.63636363636363</v>
      </c>
      <c r="G424" s="304">
        <f t="shared" si="48"/>
        <v>7.9536363636363641</v>
      </c>
      <c r="H424" s="304">
        <f t="shared" si="48"/>
        <v>35.930909090909097</v>
      </c>
      <c r="I424" s="304">
        <f t="shared" si="48"/>
        <v>323.93184596225689</v>
      </c>
      <c r="J424" s="304">
        <f t="shared" si="48"/>
        <v>22.751818181818184</v>
      </c>
      <c r="K424" s="304">
        <f t="shared" si="48"/>
        <v>67.700410132177311</v>
      </c>
      <c r="L424" s="304">
        <f t="shared" si="48"/>
        <v>144.25181818181818</v>
      </c>
      <c r="M424" s="304">
        <f t="shared" si="48"/>
        <v>123.57272727272726</v>
      </c>
      <c r="N424" s="304">
        <f t="shared" si="48"/>
        <v>84.669328592478692</v>
      </c>
      <c r="O424" s="304">
        <f t="shared" si="48"/>
        <v>25.655454545454543</v>
      </c>
      <c r="P424" s="304">
        <f t="shared" si="48"/>
        <v>14.141818181818179</v>
      </c>
      <c r="Q424" s="304">
        <f t="shared" si="48"/>
        <v>14.029090909090909</v>
      </c>
      <c r="R424" s="304">
        <f t="shared" si="48"/>
        <v>14.160909090909088</v>
      </c>
      <c r="S424" s="304">
        <f t="shared" si="48"/>
        <v>14.113636363636363</v>
      </c>
      <c r="T424" s="304">
        <f t="shared" si="48"/>
        <v>681.10363636363638</v>
      </c>
      <c r="U424" s="303">
        <f>(T424-627.6)/627.6*100</f>
        <v>8.5251173300886478</v>
      </c>
      <c r="V424" s="490">
        <v>2</v>
      </c>
    </row>
    <row r="425" spans="1:22" ht="13.5" customHeight="1">
      <c r="A425" s="509" t="s">
        <v>867</v>
      </c>
      <c r="B425" s="511"/>
      <c r="C425" s="509" t="s">
        <v>700</v>
      </c>
      <c r="D425" s="265" t="s">
        <v>783</v>
      </c>
      <c r="E425" s="266">
        <v>95</v>
      </c>
      <c r="F425" s="266">
        <v>145</v>
      </c>
      <c r="G425" s="266">
        <v>7.5</v>
      </c>
      <c r="H425" s="266">
        <v>37.200000000000003</v>
      </c>
      <c r="I425" s="266">
        <v>396</v>
      </c>
      <c r="J425" s="266">
        <v>22.4</v>
      </c>
      <c r="K425" s="266">
        <v>60.21</v>
      </c>
      <c r="L425" s="266">
        <v>130.1</v>
      </c>
      <c r="M425" s="266">
        <v>121.4</v>
      </c>
      <c r="N425" s="266">
        <v>93.31</v>
      </c>
      <c r="O425" s="266">
        <v>27.4</v>
      </c>
      <c r="P425" s="267">
        <v>173.6</v>
      </c>
      <c r="Q425" s="267">
        <v>177.5</v>
      </c>
      <c r="R425" s="267"/>
      <c r="S425" s="267">
        <v>175.55</v>
      </c>
      <c r="T425" s="266">
        <v>702.2</v>
      </c>
      <c r="U425" s="267">
        <f>(T425-670.9)/670.9*100</f>
        <v>4.6653748695781889</v>
      </c>
      <c r="V425" s="265">
        <v>5</v>
      </c>
    </row>
    <row r="426" spans="1:22" ht="13.5" customHeight="1">
      <c r="A426" s="509"/>
      <c r="B426" s="511"/>
      <c r="C426" s="509" t="s">
        <v>700</v>
      </c>
      <c r="D426" s="265" t="s">
        <v>751</v>
      </c>
      <c r="E426" s="266">
        <v>96.2</v>
      </c>
      <c r="F426" s="266">
        <v>148</v>
      </c>
      <c r="G426" s="266">
        <v>6.93</v>
      </c>
      <c r="H426" s="266">
        <v>31.48</v>
      </c>
      <c r="I426" s="266">
        <v>454.26</v>
      </c>
      <c r="J426" s="266">
        <v>26.59</v>
      </c>
      <c r="K426" s="266">
        <v>84.47</v>
      </c>
      <c r="L426" s="266">
        <v>147.1</v>
      </c>
      <c r="M426" s="266">
        <v>124.3</v>
      </c>
      <c r="N426" s="266">
        <v>84.5</v>
      </c>
      <c r="O426" s="266">
        <v>28.46</v>
      </c>
      <c r="P426" s="267">
        <v>190.8</v>
      </c>
      <c r="Q426" s="267">
        <v>183.2</v>
      </c>
      <c r="R426" s="267"/>
      <c r="S426" s="267">
        <v>187</v>
      </c>
      <c r="T426" s="266">
        <v>692.6</v>
      </c>
      <c r="U426" s="267">
        <v>5.13</v>
      </c>
      <c r="V426" s="265">
        <v>3</v>
      </c>
    </row>
    <row r="427" spans="1:22" ht="13.5" customHeight="1">
      <c r="A427" s="509"/>
      <c r="B427" s="511"/>
      <c r="C427" s="509" t="s">
        <v>700</v>
      </c>
      <c r="D427" s="265" t="s">
        <v>739</v>
      </c>
      <c r="E427" s="266">
        <v>79</v>
      </c>
      <c r="F427" s="266">
        <v>155</v>
      </c>
      <c r="G427" s="266">
        <v>7.62</v>
      </c>
      <c r="H427" s="266">
        <v>27.8</v>
      </c>
      <c r="I427" s="266">
        <v>264.83</v>
      </c>
      <c r="J427" s="266">
        <v>23.31</v>
      </c>
      <c r="K427" s="266">
        <v>83.85</v>
      </c>
      <c r="L427" s="266">
        <v>152</v>
      </c>
      <c r="M427" s="266">
        <v>115.3</v>
      </c>
      <c r="N427" s="266">
        <v>75.86</v>
      </c>
      <c r="O427" s="266">
        <v>26.6</v>
      </c>
      <c r="P427" s="267">
        <v>205.68</v>
      </c>
      <c r="Q427" s="267">
        <v>211.17</v>
      </c>
      <c r="R427" s="267"/>
      <c r="S427" s="267">
        <v>208.43</v>
      </c>
      <c r="T427" s="266">
        <v>694.8</v>
      </c>
      <c r="U427" s="267">
        <v>1.67</v>
      </c>
      <c r="V427" s="265">
        <v>4</v>
      </c>
    </row>
    <row r="428" spans="1:22" ht="13.5" customHeight="1">
      <c r="A428" s="509"/>
      <c r="B428" s="511"/>
      <c r="C428" s="509" t="s">
        <v>700</v>
      </c>
      <c r="D428" s="265" t="s">
        <v>752</v>
      </c>
      <c r="E428" s="266">
        <v>86.2</v>
      </c>
      <c r="F428" s="266">
        <v>157</v>
      </c>
      <c r="G428" s="266">
        <v>8.8000000000000007</v>
      </c>
      <c r="H428" s="266">
        <v>35.299999999999997</v>
      </c>
      <c r="I428" s="266">
        <v>301.10000000000002</v>
      </c>
      <c r="J428" s="266">
        <v>22.1</v>
      </c>
      <c r="K428" s="266">
        <v>62.6</v>
      </c>
      <c r="L428" s="266">
        <v>145.80000000000001</v>
      </c>
      <c r="M428" s="266">
        <v>134.5</v>
      </c>
      <c r="N428" s="266">
        <v>92.2</v>
      </c>
      <c r="O428" s="266">
        <v>24</v>
      </c>
      <c r="P428" s="267">
        <v>193.78</v>
      </c>
      <c r="Q428" s="267">
        <v>185.96</v>
      </c>
      <c r="R428" s="267"/>
      <c r="S428" s="267">
        <v>189.87</v>
      </c>
      <c r="T428" s="266">
        <v>759.5</v>
      </c>
      <c r="U428" s="267">
        <v>5.97</v>
      </c>
      <c r="V428" s="265">
        <v>5</v>
      </c>
    </row>
    <row r="429" spans="1:22" ht="13.5" customHeight="1">
      <c r="A429" s="509"/>
      <c r="B429" s="511"/>
      <c r="C429" s="509" t="s">
        <v>700</v>
      </c>
      <c r="D429" s="265" t="s">
        <v>801</v>
      </c>
      <c r="E429" s="266">
        <v>93</v>
      </c>
      <c r="F429" s="266">
        <v>141</v>
      </c>
      <c r="G429" s="266">
        <v>7.6</v>
      </c>
      <c r="H429" s="266">
        <v>29.2</v>
      </c>
      <c r="I429" s="266">
        <v>284.2</v>
      </c>
      <c r="J429" s="266">
        <v>21.8</v>
      </c>
      <c r="K429" s="266">
        <v>74.7</v>
      </c>
      <c r="L429" s="266">
        <v>154</v>
      </c>
      <c r="M429" s="266">
        <v>128.4</v>
      </c>
      <c r="N429" s="266">
        <v>83.4</v>
      </c>
      <c r="O429" s="266">
        <v>27</v>
      </c>
      <c r="P429" s="267">
        <v>180.1</v>
      </c>
      <c r="Q429" s="267">
        <v>183.9</v>
      </c>
      <c r="R429" s="267"/>
      <c r="S429" s="267">
        <v>182</v>
      </c>
      <c r="T429" s="266">
        <v>728</v>
      </c>
      <c r="U429" s="267">
        <f>(T429-606)/606*100</f>
        <v>20.132013201320131</v>
      </c>
      <c r="V429" s="265">
        <v>2</v>
      </c>
    </row>
    <row r="430" spans="1:22" ht="13.5" customHeight="1">
      <c r="A430" s="509"/>
      <c r="B430" s="511"/>
      <c r="C430" s="509" t="s">
        <v>700</v>
      </c>
      <c r="D430" s="265" t="s">
        <v>766</v>
      </c>
      <c r="E430" s="266">
        <v>93.2</v>
      </c>
      <c r="F430" s="266">
        <v>149</v>
      </c>
      <c r="G430" s="266">
        <v>6.5</v>
      </c>
      <c r="H430" s="266">
        <v>32.200000000000003</v>
      </c>
      <c r="I430" s="266">
        <v>395.4</v>
      </c>
      <c r="J430" s="266">
        <v>23.9</v>
      </c>
      <c r="K430" s="266">
        <v>74.2</v>
      </c>
      <c r="L430" s="266">
        <v>122</v>
      </c>
      <c r="M430" s="266">
        <v>115</v>
      </c>
      <c r="N430" s="266">
        <v>94.3</v>
      </c>
      <c r="O430" s="266">
        <v>26.9</v>
      </c>
      <c r="P430" s="267">
        <v>293.45</v>
      </c>
      <c r="Q430" s="267">
        <v>292.60000000000002</v>
      </c>
      <c r="R430" s="267"/>
      <c r="S430" s="267">
        <v>293.02999999999997</v>
      </c>
      <c r="T430" s="266">
        <v>651.20000000000005</v>
      </c>
      <c r="U430" s="267">
        <v>4.7699999999999996</v>
      </c>
      <c r="V430" s="265">
        <v>3</v>
      </c>
    </row>
    <row r="431" spans="1:22" ht="13.5" customHeight="1">
      <c r="A431" s="509"/>
      <c r="B431" s="511"/>
      <c r="C431" s="509" t="s">
        <v>700</v>
      </c>
      <c r="D431" s="265" t="s">
        <v>875</v>
      </c>
      <c r="E431" s="266">
        <v>88.5</v>
      </c>
      <c r="F431" s="266">
        <v>131</v>
      </c>
      <c r="G431" s="266">
        <v>4</v>
      </c>
      <c r="H431" s="266">
        <v>35.4</v>
      </c>
      <c r="I431" s="266">
        <v>785</v>
      </c>
      <c r="J431" s="266">
        <v>21</v>
      </c>
      <c r="K431" s="266">
        <v>59.3</v>
      </c>
      <c r="L431" s="266">
        <v>175</v>
      </c>
      <c r="M431" s="266">
        <v>169.9</v>
      </c>
      <c r="N431" s="266">
        <v>97.1</v>
      </c>
      <c r="O431" s="266">
        <v>28.8</v>
      </c>
      <c r="P431" s="267">
        <v>164.95</v>
      </c>
      <c r="Q431" s="267">
        <v>167.05</v>
      </c>
      <c r="R431" s="267" t="s">
        <v>868</v>
      </c>
      <c r="S431" s="267">
        <v>166</v>
      </c>
      <c r="T431" s="266">
        <v>663.99</v>
      </c>
      <c r="U431" s="267">
        <v>7.99</v>
      </c>
      <c r="V431" s="265">
        <v>2</v>
      </c>
    </row>
    <row r="432" spans="1:22" ht="13.5" customHeight="1">
      <c r="A432" s="509"/>
      <c r="B432" s="511"/>
      <c r="C432" s="509" t="s">
        <v>700</v>
      </c>
      <c r="D432" s="265" t="s">
        <v>876</v>
      </c>
      <c r="E432" s="266">
        <v>92</v>
      </c>
      <c r="F432" s="266">
        <v>154</v>
      </c>
      <c r="G432" s="266">
        <v>7.53</v>
      </c>
      <c r="H432" s="266">
        <v>27.4</v>
      </c>
      <c r="I432" s="266">
        <v>68.8</v>
      </c>
      <c r="J432" s="266">
        <v>25.8</v>
      </c>
      <c r="K432" s="266">
        <v>94</v>
      </c>
      <c r="L432" s="266">
        <v>152</v>
      </c>
      <c r="M432" s="266">
        <v>124</v>
      </c>
      <c r="N432" s="266">
        <v>82</v>
      </c>
      <c r="O432" s="266">
        <v>24.8</v>
      </c>
      <c r="P432" s="267">
        <v>205.5</v>
      </c>
      <c r="Q432" s="267">
        <v>208.7</v>
      </c>
      <c r="R432" s="267"/>
      <c r="S432" s="267">
        <v>207.1</v>
      </c>
      <c r="T432" s="266">
        <v>690.2</v>
      </c>
      <c r="U432" s="267">
        <v>6.5</v>
      </c>
      <c r="V432" s="265">
        <v>1</v>
      </c>
    </row>
    <row r="433" spans="1:22" ht="13.5" customHeight="1">
      <c r="A433" s="509"/>
      <c r="B433" s="511"/>
      <c r="C433" s="509" t="s">
        <v>700</v>
      </c>
      <c r="D433" s="265" t="s">
        <v>768</v>
      </c>
      <c r="E433" s="266">
        <v>87</v>
      </c>
      <c r="F433" s="266">
        <v>150</v>
      </c>
      <c r="G433" s="266">
        <v>7.9</v>
      </c>
      <c r="H433" s="266">
        <v>32.200000000000003</v>
      </c>
      <c r="I433" s="266">
        <v>307.60000000000002</v>
      </c>
      <c r="J433" s="266">
        <v>24.32</v>
      </c>
      <c r="K433" s="266">
        <v>75.5</v>
      </c>
      <c r="L433" s="266">
        <v>140</v>
      </c>
      <c r="M433" s="266">
        <v>127</v>
      </c>
      <c r="N433" s="266">
        <v>90.7</v>
      </c>
      <c r="O433" s="266">
        <v>27.42</v>
      </c>
      <c r="P433" s="267">
        <v>186.5</v>
      </c>
      <c r="Q433" s="267">
        <v>196.9</v>
      </c>
      <c r="R433" s="267"/>
      <c r="S433" s="267">
        <v>191.7</v>
      </c>
      <c r="T433" s="266">
        <v>710</v>
      </c>
      <c r="U433" s="267">
        <v>4.18</v>
      </c>
      <c r="V433" s="265">
        <v>5</v>
      </c>
    </row>
    <row r="434" spans="1:22" ht="13.5" customHeight="1">
      <c r="A434" s="509"/>
      <c r="B434" s="511"/>
      <c r="C434" s="509" t="s">
        <v>700</v>
      </c>
      <c r="D434" s="265" t="s">
        <v>827</v>
      </c>
      <c r="E434" s="266">
        <v>76</v>
      </c>
      <c r="F434" s="266">
        <v>157</v>
      </c>
      <c r="G434" s="266">
        <v>8.6</v>
      </c>
      <c r="H434" s="266">
        <v>37.799999999999997</v>
      </c>
      <c r="I434" s="266">
        <v>339.5</v>
      </c>
      <c r="J434" s="266">
        <v>19.3</v>
      </c>
      <c r="K434" s="266">
        <v>51.1</v>
      </c>
      <c r="L434" s="266">
        <v>180.2</v>
      </c>
      <c r="M434" s="266">
        <v>154.1</v>
      </c>
      <c r="N434" s="266">
        <v>85.5</v>
      </c>
      <c r="O434" s="266">
        <v>26.6</v>
      </c>
      <c r="P434" s="267">
        <v>270.89999999999998</v>
      </c>
      <c r="Q434" s="267">
        <v>274.10000000000002</v>
      </c>
      <c r="R434" s="267"/>
      <c r="S434" s="267">
        <v>272.5</v>
      </c>
      <c r="T434" s="266">
        <v>727.6</v>
      </c>
      <c r="U434" s="267">
        <v>4.87</v>
      </c>
      <c r="V434" s="265">
        <v>2</v>
      </c>
    </row>
    <row r="435" spans="1:22" s="462" customFormat="1" ht="13.5" customHeight="1">
      <c r="A435" s="509"/>
      <c r="B435" s="511"/>
      <c r="C435" s="509" t="s">
        <v>700</v>
      </c>
      <c r="D435" s="268" t="s">
        <v>887</v>
      </c>
      <c r="E435" s="269">
        <f>AVERAGE(E425:E434)</f>
        <v>88.61</v>
      </c>
      <c r="F435" s="269">
        <f t="shared" ref="F435:Q435" si="49">AVERAGE(F425:F434)</f>
        <v>148.69999999999999</v>
      </c>
      <c r="G435" s="269">
        <f t="shared" si="49"/>
        <v>7.298</v>
      </c>
      <c r="H435" s="269">
        <f t="shared" si="49"/>
        <v>32.597999999999999</v>
      </c>
      <c r="I435" s="269">
        <f t="shared" si="49"/>
        <v>359.66899999999998</v>
      </c>
      <c r="J435" s="269">
        <f t="shared" si="49"/>
        <v>23.052</v>
      </c>
      <c r="K435" s="269">
        <f t="shared" si="49"/>
        <v>71.992999999999995</v>
      </c>
      <c r="L435" s="269">
        <f t="shared" si="49"/>
        <v>149.82</v>
      </c>
      <c r="M435" s="269">
        <f t="shared" si="49"/>
        <v>131.38999999999999</v>
      </c>
      <c r="N435" s="269">
        <f t="shared" si="49"/>
        <v>87.887</v>
      </c>
      <c r="O435" s="269">
        <f t="shared" si="49"/>
        <v>26.798000000000009</v>
      </c>
      <c r="P435" s="269">
        <f t="shared" si="49"/>
        <v>206.52599999999998</v>
      </c>
      <c r="Q435" s="269">
        <f t="shared" si="49"/>
        <v>208.108</v>
      </c>
      <c r="R435" s="270"/>
      <c r="S435" s="269">
        <f t="shared" ref="S435:T435" si="50">AVERAGE(S425:S434)</f>
        <v>207.31800000000004</v>
      </c>
      <c r="T435" s="269">
        <f t="shared" si="50"/>
        <v>702.00900000000001</v>
      </c>
      <c r="U435" s="270">
        <v>6.4440266258282701</v>
      </c>
      <c r="V435" s="268">
        <v>2</v>
      </c>
    </row>
    <row r="436" spans="1:22" ht="13.5" customHeight="1">
      <c r="A436" s="509" t="s">
        <v>888</v>
      </c>
      <c r="B436" s="511" t="s">
        <v>627</v>
      </c>
      <c r="C436" s="509" t="s">
        <v>628</v>
      </c>
      <c r="D436" s="265" t="s">
        <v>783</v>
      </c>
      <c r="E436" s="266">
        <v>94.6</v>
      </c>
      <c r="F436" s="266">
        <v>142</v>
      </c>
      <c r="G436" s="266">
        <v>8</v>
      </c>
      <c r="H436" s="266">
        <v>31.4</v>
      </c>
      <c r="I436" s="266">
        <v>292.5</v>
      </c>
      <c r="J436" s="266">
        <v>22.4</v>
      </c>
      <c r="K436" s="266">
        <v>71.3</v>
      </c>
      <c r="L436" s="266">
        <v>125</v>
      </c>
      <c r="M436" s="266">
        <v>119.8</v>
      </c>
      <c r="N436" s="266">
        <v>95.8</v>
      </c>
      <c r="O436" s="266">
        <v>25.2</v>
      </c>
      <c r="P436" s="267">
        <v>15.1</v>
      </c>
      <c r="Q436" s="267">
        <v>15</v>
      </c>
      <c r="R436" s="267">
        <v>15.65</v>
      </c>
      <c r="S436" s="267">
        <v>15.25</v>
      </c>
      <c r="T436" s="266">
        <v>632.26</v>
      </c>
      <c r="U436" s="267">
        <v>0.33</v>
      </c>
      <c r="V436" s="265">
        <v>11</v>
      </c>
    </row>
    <row r="437" spans="1:22" ht="13.5" customHeight="1">
      <c r="A437" s="509"/>
      <c r="B437" s="511"/>
      <c r="C437" s="509" t="s">
        <v>628</v>
      </c>
      <c r="D437" s="265" t="s">
        <v>828</v>
      </c>
      <c r="E437" s="266">
        <v>93.5</v>
      </c>
      <c r="F437" s="266">
        <v>130</v>
      </c>
      <c r="G437" s="266">
        <v>8.9</v>
      </c>
      <c r="H437" s="266">
        <v>25.3</v>
      </c>
      <c r="I437" s="266">
        <v>145.9</v>
      </c>
      <c r="J437" s="266">
        <v>19.7</v>
      </c>
      <c r="K437" s="266">
        <v>77.8</v>
      </c>
      <c r="L437" s="266">
        <v>166.5</v>
      </c>
      <c r="M437" s="266">
        <v>147.30000000000001</v>
      </c>
      <c r="N437" s="266">
        <v>88.4</v>
      </c>
      <c r="O437" s="266">
        <v>26.74</v>
      </c>
      <c r="P437" s="267">
        <v>13.54</v>
      </c>
      <c r="Q437" s="267">
        <v>14.16</v>
      </c>
      <c r="R437" s="267">
        <v>14.33</v>
      </c>
      <c r="S437" s="267">
        <v>14.01</v>
      </c>
      <c r="T437" s="266">
        <v>700.5</v>
      </c>
      <c r="U437" s="267">
        <v>16.559999999999999</v>
      </c>
      <c r="V437" s="265">
        <v>7</v>
      </c>
    </row>
    <row r="438" spans="1:22" ht="13.5" customHeight="1">
      <c r="A438" s="509"/>
      <c r="B438" s="511"/>
      <c r="C438" s="509" t="s">
        <v>628</v>
      </c>
      <c r="D438" s="265" t="s">
        <v>750</v>
      </c>
      <c r="E438" s="266">
        <v>92.3</v>
      </c>
      <c r="F438" s="266">
        <v>149</v>
      </c>
      <c r="G438" s="266">
        <v>9.5399999999999991</v>
      </c>
      <c r="H438" s="266">
        <v>38.15</v>
      </c>
      <c r="I438" s="266">
        <v>299.89999999999998</v>
      </c>
      <c r="J438" s="266">
        <v>24.42</v>
      </c>
      <c r="K438" s="266">
        <v>64.010000000000005</v>
      </c>
      <c r="L438" s="266">
        <v>122.8</v>
      </c>
      <c r="M438" s="266">
        <v>113.6</v>
      </c>
      <c r="N438" s="266">
        <v>92.51</v>
      </c>
      <c r="O438" s="266">
        <v>26.24</v>
      </c>
      <c r="P438" s="267">
        <v>15.18</v>
      </c>
      <c r="Q438" s="267">
        <v>13.32</v>
      </c>
      <c r="R438" s="267">
        <v>13.67</v>
      </c>
      <c r="S438" s="267">
        <v>14.06</v>
      </c>
      <c r="T438" s="266">
        <v>702.83</v>
      </c>
      <c r="U438" s="267">
        <v>16.3</v>
      </c>
      <c r="V438" s="265">
        <v>1</v>
      </c>
    </row>
    <row r="439" spans="1:22" ht="13.5" customHeight="1">
      <c r="A439" s="509"/>
      <c r="B439" s="511"/>
      <c r="C439" s="509" t="s">
        <v>628</v>
      </c>
      <c r="D439" s="265" t="s">
        <v>739</v>
      </c>
      <c r="E439" s="266">
        <v>94</v>
      </c>
      <c r="F439" s="266">
        <v>141</v>
      </c>
      <c r="G439" s="266">
        <v>5.4</v>
      </c>
      <c r="H439" s="266">
        <v>28.68</v>
      </c>
      <c r="I439" s="266">
        <v>431</v>
      </c>
      <c r="J439" s="266">
        <v>19.350000000000001</v>
      </c>
      <c r="K439" s="266">
        <v>67.45</v>
      </c>
      <c r="L439" s="266">
        <v>148</v>
      </c>
      <c r="M439" s="266">
        <v>123.64</v>
      </c>
      <c r="N439" s="266">
        <v>83.33</v>
      </c>
      <c r="O439" s="266">
        <v>28</v>
      </c>
      <c r="P439" s="267">
        <v>14.52</v>
      </c>
      <c r="Q439" s="267">
        <v>14.9</v>
      </c>
      <c r="R439" s="267">
        <v>13.99</v>
      </c>
      <c r="S439" s="267">
        <v>14.47</v>
      </c>
      <c r="T439" s="266">
        <v>638.86599999999999</v>
      </c>
      <c r="U439" s="267">
        <f>(S439-14.05)/14.05*100</f>
        <v>2.9893238434163694</v>
      </c>
      <c r="V439" s="265">
        <v>7</v>
      </c>
    </row>
    <row r="440" spans="1:22" ht="13.5" customHeight="1">
      <c r="A440" s="509"/>
      <c r="B440" s="511"/>
      <c r="C440" s="509" t="s">
        <v>628</v>
      </c>
      <c r="D440" s="265" t="s">
        <v>752</v>
      </c>
      <c r="E440" s="266">
        <v>92.4</v>
      </c>
      <c r="F440" s="266">
        <v>150</v>
      </c>
      <c r="G440" s="266">
        <v>8.6</v>
      </c>
      <c r="H440" s="266">
        <v>32.9</v>
      </c>
      <c r="I440" s="266">
        <v>282.60000000000002</v>
      </c>
      <c r="J440" s="266">
        <v>24.1</v>
      </c>
      <c r="K440" s="266">
        <v>73.3</v>
      </c>
      <c r="L440" s="266">
        <v>120.2</v>
      </c>
      <c r="M440" s="266">
        <v>107.3</v>
      </c>
      <c r="N440" s="266">
        <v>89.3</v>
      </c>
      <c r="O440" s="266">
        <v>25.8</v>
      </c>
      <c r="P440" s="267">
        <v>12.48</v>
      </c>
      <c r="Q440" s="267">
        <v>12.37</v>
      </c>
      <c r="R440" s="267">
        <v>11.93</v>
      </c>
      <c r="S440" s="267">
        <v>12.26</v>
      </c>
      <c r="T440" s="266">
        <v>613</v>
      </c>
      <c r="U440" s="267">
        <f>(S440-11.54)/11.54*100</f>
        <v>6.2391681109185502</v>
      </c>
      <c r="V440" s="265">
        <v>4</v>
      </c>
    </row>
    <row r="441" spans="1:22" ht="13.5" customHeight="1">
      <c r="A441" s="509"/>
      <c r="B441" s="511"/>
      <c r="C441" s="509" t="s">
        <v>628</v>
      </c>
      <c r="D441" s="265" t="s">
        <v>774</v>
      </c>
      <c r="E441" s="266">
        <v>93</v>
      </c>
      <c r="F441" s="266">
        <v>148</v>
      </c>
      <c r="G441" s="266">
        <v>7.2</v>
      </c>
      <c r="H441" s="266">
        <v>30.4</v>
      </c>
      <c r="I441" s="266">
        <v>322.25</v>
      </c>
      <c r="J441" s="266">
        <v>21.92</v>
      </c>
      <c r="K441" s="266">
        <v>72.099999999999994</v>
      </c>
      <c r="L441" s="266">
        <v>136.72999999999999</v>
      </c>
      <c r="M441" s="266">
        <v>122.36</v>
      </c>
      <c r="N441" s="266">
        <v>89.49</v>
      </c>
      <c r="O441" s="266">
        <v>20.73</v>
      </c>
      <c r="P441" s="267">
        <v>15.26</v>
      </c>
      <c r="Q441" s="267">
        <v>13.25</v>
      </c>
      <c r="R441" s="267">
        <v>12.23</v>
      </c>
      <c r="S441" s="267">
        <v>13.58</v>
      </c>
      <c r="T441" s="266">
        <v>566.14</v>
      </c>
      <c r="U441" s="267">
        <v>5.82</v>
      </c>
      <c r="V441" s="265">
        <v>3</v>
      </c>
    </row>
    <row r="442" spans="1:22" ht="13.5" customHeight="1">
      <c r="A442" s="509"/>
      <c r="B442" s="511"/>
      <c r="C442" s="509" t="s">
        <v>628</v>
      </c>
      <c r="D442" s="265" t="s">
        <v>766</v>
      </c>
      <c r="E442" s="266">
        <v>89.1</v>
      </c>
      <c r="F442" s="266">
        <v>135</v>
      </c>
      <c r="G442" s="266">
        <v>6.9</v>
      </c>
      <c r="H442" s="266">
        <v>32.4</v>
      </c>
      <c r="I442" s="266">
        <v>369.6</v>
      </c>
      <c r="J442" s="266">
        <v>20.100000000000001</v>
      </c>
      <c r="K442" s="266">
        <v>62.1</v>
      </c>
      <c r="L442" s="266">
        <v>143.6</v>
      </c>
      <c r="M442" s="266">
        <v>132.69999999999999</v>
      </c>
      <c r="N442" s="266">
        <v>92.4</v>
      </c>
      <c r="O442" s="266">
        <v>25.5</v>
      </c>
      <c r="P442" s="267">
        <v>12.11</v>
      </c>
      <c r="Q442" s="267">
        <v>12.17</v>
      </c>
      <c r="R442" s="267">
        <v>12.03</v>
      </c>
      <c r="S442" s="267">
        <v>12.1</v>
      </c>
      <c r="T442" s="266">
        <v>605.16999999999996</v>
      </c>
      <c r="U442" s="267">
        <v>0.82</v>
      </c>
      <c r="V442" s="265">
        <v>9</v>
      </c>
    </row>
    <row r="443" spans="1:22" ht="13.5" customHeight="1">
      <c r="A443" s="509"/>
      <c r="B443" s="511"/>
      <c r="C443" s="509" t="s">
        <v>628</v>
      </c>
      <c r="D443" s="265" t="s">
        <v>769</v>
      </c>
      <c r="E443" s="266">
        <v>88.6</v>
      </c>
      <c r="F443" s="266">
        <v>137</v>
      </c>
      <c r="G443" s="266">
        <v>8</v>
      </c>
      <c r="H443" s="266">
        <v>26.9</v>
      </c>
      <c r="I443" s="266">
        <v>236.3</v>
      </c>
      <c r="J443" s="266">
        <v>22.8</v>
      </c>
      <c r="K443" s="266">
        <v>79.72</v>
      </c>
      <c r="L443" s="266">
        <v>115</v>
      </c>
      <c r="M443" s="266">
        <v>102</v>
      </c>
      <c r="N443" s="266">
        <v>88.7</v>
      </c>
      <c r="O443" s="266">
        <v>30.1</v>
      </c>
      <c r="P443" s="267">
        <v>13.15</v>
      </c>
      <c r="Q443" s="267">
        <v>13.63</v>
      </c>
      <c r="R443" s="267">
        <v>13.42</v>
      </c>
      <c r="S443" s="267">
        <f>AVERAGE(P443:R443)</f>
        <v>13.4</v>
      </c>
      <c r="T443" s="266">
        <v>670.12</v>
      </c>
      <c r="U443" s="267">
        <v>9.77</v>
      </c>
      <c r="V443" s="265">
        <v>7</v>
      </c>
    </row>
    <row r="444" spans="1:22" ht="13.5" customHeight="1">
      <c r="A444" s="509"/>
      <c r="B444" s="511"/>
      <c r="C444" s="509" t="s">
        <v>628</v>
      </c>
      <c r="D444" s="265" t="s">
        <v>827</v>
      </c>
      <c r="E444" s="266">
        <v>84.1</v>
      </c>
      <c r="F444" s="266">
        <v>128</v>
      </c>
      <c r="G444" s="266">
        <v>6</v>
      </c>
      <c r="H444" s="266">
        <v>24.5</v>
      </c>
      <c r="I444" s="266">
        <v>308</v>
      </c>
      <c r="J444" s="266">
        <v>21.2</v>
      </c>
      <c r="K444" s="266">
        <v>86.53</v>
      </c>
      <c r="L444" s="266">
        <v>133.41</v>
      </c>
      <c r="M444" s="266">
        <v>123.38</v>
      </c>
      <c r="N444" s="266">
        <v>92.48</v>
      </c>
      <c r="O444" s="266">
        <v>26.53</v>
      </c>
      <c r="P444" s="267">
        <v>13.82</v>
      </c>
      <c r="Q444" s="267">
        <v>13.85</v>
      </c>
      <c r="R444" s="267">
        <v>13.45</v>
      </c>
      <c r="S444" s="267">
        <v>13.71</v>
      </c>
      <c r="T444" s="266">
        <v>685.5</v>
      </c>
      <c r="U444" s="267">
        <v>7.95</v>
      </c>
      <c r="V444" s="265">
        <v>4</v>
      </c>
    </row>
    <row r="445" spans="1:22" ht="13.5" customHeight="1">
      <c r="A445" s="509"/>
      <c r="B445" s="511"/>
      <c r="C445" s="509" t="s">
        <v>628</v>
      </c>
      <c r="D445" s="265" t="s">
        <v>864</v>
      </c>
      <c r="E445" s="266">
        <v>89.95</v>
      </c>
      <c r="F445" s="266">
        <v>132</v>
      </c>
      <c r="G445" s="266">
        <v>6.1</v>
      </c>
      <c r="H445" s="266">
        <v>24.8</v>
      </c>
      <c r="I445" s="266">
        <v>306.56</v>
      </c>
      <c r="J445" s="266">
        <v>18.399999999999999</v>
      </c>
      <c r="K445" s="266">
        <v>74.19</v>
      </c>
      <c r="L445" s="266">
        <v>84.33</v>
      </c>
      <c r="M445" s="266">
        <v>80.33</v>
      </c>
      <c r="N445" s="266">
        <v>95.26</v>
      </c>
      <c r="O445" s="266">
        <v>27.71</v>
      </c>
      <c r="P445" s="267">
        <v>12.61</v>
      </c>
      <c r="Q445" s="267">
        <v>13.21</v>
      </c>
      <c r="R445" s="267">
        <v>12.92</v>
      </c>
      <c r="S445" s="267">
        <v>12.91</v>
      </c>
      <c r="T445" s="266">
        <v>645.66999999999996</v>
      </c>
      <c r="U445" s="267">
        <v>5.79</v>
      </c>
      <c r="V445" s="265">
        <v>7</v>
      </c>
    </row>
    <row r="446" spans="1:22" ht="13.5" customHeight="1">
      <c r="A446" s="509"/>
      <c r="B446" s="511"/>
      <c r="C446" s="509" t="s">
        <v>628</v>
      </c>
      <c r="D446" s="268" t="s">
        <v>745</v>
      </c>
      <c r="E446" s="269">
        <f>AVERAGE(E436:E445)</f>
        <v>91.155000000000001</v>
      </c>
      <c r="F446" s="269">
        <f t="shared" ref="F446:T446" si="51">AVERAGE(F436:F445)</f>
        <v>139.19999999999999</v>
      </c>
      <c r="G446" s="269">
        <f t="shared" si="51"/>
        <v>7.4639999999999986</v>
      </c>
      <c r="H446" s="269">
        <f t="shared" si="51"/>
        <v>29.542999999999999</v>
      </c>
      <c r="I446" s="269">
        <f t="shared" si="51"/>
        <v>299.46100000000001</v>
      </c>
      <c r="J446" s="269">
        <f t="shared" si="51"/>
        <v>21.439</v>
      </c>
      <c r="K446" s="269">
        <f t="shared" si="51"/>
        <v>72.849999999999994</v>
      </c>
      <c r="L446" s="269">
        <f t="shared" si="51"/>
        <v>129.55699999999999</v>
      </c>
      <c r="M446" s="269">
        <f t="shared" si="51"/>
        <v>117.24099999999999</v>
      </c>
      <c r="N446" s="269">
        <f t="shared" si="51"/>
        <v>90.766999999999996</v>
      </c>
      <c r="O446" s="269">
        <f t="shared" si="51"/>
        <v>26.254999999999995</v>
      </c>
      <c r="P446" s="270">
        <f t="shared" si="51"/>
        <v>13.777000000000005</v>
      </c>
      <c r="Q446" s="270">
        <f t="shared" si="51"/>
        <v>13.585999999999999</v>
      </c>
      <c r="R446" s="270">
        <f t="shared" si="51"/>
        <v>13.362</v>
      </c>
      <c r="S446" s="270">
        <f t="shared" si="51"/>
        <v>13.574999999999999</v>
      </c>
      <c r="T446" s="269">
        <f t="shared" si="51"/>
        <v>646.00559999999996</v>
      </c>
      <c r="U446" s="270">
        <f>(T446-602.21)/602.21*100</f>
        <v>7.2724796997724912</v>
      </c>
      <c r="V446" s="268">
        <v>6</v>
      </c>
    </row>
    <row r="447" spans="1:22" ht="13.5" customHeight="1">
      <c r="A447" s="509" t="s">
        <v>871</v>
      </c>
      <c r="B447" s="511"/>
      <c r="C447" s="510" t="s">
        <v>629</v>
      </c>
      <c r="D447" s="489" t="s">
        <v>783</v>
      </c>
      <c r="E447" s="271">
        <v>96.7</v>
      </c>
      <c r="F447" s="271">
        <v>142</v>
      </c>
      <c r="G447" s="271">
        <v>8</v>
      </c>
      <c r="H447" s="271">
        <v>35.700000000000003</v>
      </c>
      <c r="I447" s="271">
        <v>346.3</v>
      </c>
      <c r="J447" s="271">
        <v>23.4</v>
      </c>
      <c r="K447" s="271">
        <v>65.5</v>
      </c>
      <c r="L447" s="271">
        <v>120.6</v>
      </c>
      <c r="M447" s="271">
        <v>108.9</v>
      </c>
      <c r="N447" s="271">
        <v>90.3</v>
      </c>
      <c r="O447" s="271">
        <v>26.1</v>
      </c>
      <c r="P447" s="272">
        <v>13.95</v>
      </c>
      <c r="Q447" s="272">
        <v>14</v>
      </c>
      <c r="R447" s="272">
        <v>14.3</v>
      </c>
      <c r="S447" s="272">
        <v>14.08</v>
      </c>
      <c r="T447" s="271">
        <v>620.96</v>
      </c>
      <c r="U447" s="273">
        <f>(S447-13.65)/13.65*100</f>
        <v>3.1501831501831479</v>
      </c>
      <c r="V447" s="489">
        <v>9</v>
      </c>
    </row>
    <row r="448" spans="1:22" ht="13.5" customHeight="1">
      <c r="A448" s="509"/>
      <c r="B448" s="511"/>
      <c r="C448" s="509" t="s">
        <v>629</v>
      </c>
      <c r="D448" s="489" t="s">
        <v>882</v>
      </c>
      <c r="E448" s="271">
        <v>96.1</v>
      </c>
      <c r="F448" s="271">
        <v>134</v>
      </c>
      <c r="G448" s="271">
        <v>6.7</v>
      </c>
      <c r="H448" s="271">
        <v>27.2</v>
      </c>
      <c r="I448" s="271">
        <v>305</v>
      </c>
      <c r="J448" s="271">
        <v>18.7</v>
      </c>
      <c r="K448" s="271">
        <v>68.7</v>
      </c>
      <c r="L448" s="271">
        <v>174.6</v>
      </c>
      <c r="M448" s="271">
        <v>139.5</v>
      </c>
      <c r="N448" s="271">
        <v>89</v>
      </c>
      <c r="O448" s="271">
        <v>25.75</v>
      </c>
      <c r="P448" s="272">
        <v>10.63</v>
      </c>
      <c r="Q448" s="272">
        <v>11.48</v>
      </c>
      <c r="R448" s="272">
        <v>11.97</v>
      </c>
      <c r="S448" s="272">
        <v>11.97</v>
      </c>
      <c r="T448" s="271">
        <v>598.5</v>
      </c>
      <c r="U448" s="273">
        <f>(S448-11.88)/11.88*100</f>
        <v>0.75757575757575635</v>
      </c>
      <c r="V448" s="489">
        <v>11</v>
      </c>
    </row>
    <row r="449" spans="1:22" ht="13.5" customHeight="1">
      <c r="A449" s="509"/>
      <c r="B449" s="511"/>
      <c r="C449" s="509" t="s">
        <v>629</v>
      </c>
      <c r="D449" s="491" t="s">
        <v>872</v>
      </c>
      <c r="E449" s="271">
        <v>84.1</v>
      </c>
      <c r="F449" s="271">
        <v>142</v>
      </c>
      <c r="G449" s="271">
        <v>9.17</v>
      </c>
      <c r="H449" s="271">
        <v>39.450000000000003</v>
      </c>
      <c r="I449" s="271">
        <v>330.20719738276989</v>
      </c>
      <c r="J449" s="271">
        <v>24.26</v>
      </c>
      <c r="K449" s="271">
        <v>61.495564005069703</v>
      </c>
      <c r="L449" s="271">
        <v>96.1</v>
      </c>
      <c r="M449" s="271">
        <v>93.3</v>
      </c>
      <c r="N449" s="271">
        <v>97.086368366285129</v>
      </c>
      <c r="O449" s="271">
        <v>28.6</v>
      </c>
      <c r="P449" s="272">
        <v>11.56</v>
      </c>
      <c r="Q449" s="272">
        <v>13.08</v>
      </c>
      <c r="R449" s="272">
        <v>13.46</v>
      </c>
      <c r="S449" s="272">
        <v>12.700000000000001</v>
      </c>
      <c r="T449" s="271">
        <v>635</v>
      </c>
      <c r="U449" s="273">
        <v>1.0342084327764518</v>
      </c>
      <c r="V449" s="489">
        <v>13</v>
      </c>
    </row>
    <row r="450" spans="1:22" ht="13.5" customHeight="1">
      <c r="A450" s="509"/>
      <c r="B450" s="511"/>
      <c r="C450" s="509" t="s">
        <v>629</v>
      </c>
      <c r="D450" s="489" t="s">
        <v>739</v>
      </c>
      <c r="E450" s="271">
        <v>80.3</v>
      </c>
      <c r="F450" s="271">
        <v>150</v>
      </c>
      <c r="G450" s="271">
        <v>8.6999999999999993</v>
      </c>
      <c r="H450" s="271">
        <v>32.6</v>
      </c>
      <c r="I450" s="271">
        <v>274.70999999999998</v>
      </c>
      <c r="J450" s="271">
        <v>23.2</v>
      </c>
      <c r="K450" s="271">
        <v>71.17</v>
      </c>
      <c r="L450" s="271">
        <v>144.26</v>
      </c>
      <c r="M450" s="271">
        <v>117.28</v>
      </c>
      <c r="N450" s="271">
        <v>81.3</v>
      </c>
      <c r="O450" s="271">
        <v>25.7</v>
      </c>
      <c r="P450" s="272">
        <v>15.2</v>
      </c>
      <c r="Q450" s="272">
        <v>15.42</v>
      </c>
      <c r="R450" s="272">
        <v>15.01</v>
      </c>
      <c r="S450" s="272">
        <v>15.21</v>
      </c>
      <c r="T450" s="271">
        <v>671.56</v>
      </c>
      <c r="U450" s="273">
        <f>(S450-14.61)/14.61*100</f>
        <v>4.1067761806981622</v>
      </c>
      <c r="V450" s="489">
        <v>11</v>
      </c>
    </row>
    <row r="451" spans="1:22" ht="13.5" customHeight="1">
      <c r="A451" s="509"/>
      <c r="B451" s="511"/>
      <c r="C451" s="509" t="s">
        <v>629</v>
      </c>
      <c r="D451" s="489" t="s">
        <v>883</v>
      </c>
      <c r="E451" s="271">
        <v>78</v>
      </c>
      <c r="F451" s="271">
        <v>156</v>
      </c>
      <c r="G451" s="271">
        <v>8.6</v>
      </c>
      <c r="H451" s="271">
        <v>33.700000000000003</v>
      </c>
      <c r="I451" s="271">
        <v>291.89999999999998</v>
      </c>
      <c r="J451" s="271">
        <v>30.2</v>
      </c>
      <c r="K451" s="271">
        <v>89.5</v>
      </c>
      <c r="L451" s="271">
        <v>113.3</v>
      </c>
      <c r="M451" s="271">
        <v>102.6</v>
      </c>
      <c r="N451" s="271">
        <v>90.6</v>
      </c>
      <c r="O451" s="271">
        <v>25.7</v>
      </c>
      <c r="P451" s="272">
        <v>13.5</v>
      </c>
      <c r="Q451" s="272">
        <v>13.45</v>
      </c>
      <c r="R451" s="272">
        <v>13.04</v>
      </c>
      <c r="S451" s="272">
        <v>13.33</v>
      </c>
      <c r="T451" s="271">
        <v>666.5</v>
      </c>
      <c r="U451" s="273">
        <v>7.8</v>
      </c>
      <c r="V451" s="489">
        <v>4</v>
      </c>
    </row>
    <row r="452" spans="1:22" ht="13.5" customHeight="1">
      <c r="A452" s="509"/>
      <c r="B452" s="511"/>
      <c r="C452" s="509" t="s">
        <v>629</v>
      </c>
      <c r="D452" s="489" t="s">
        <v>774</v>
      </c>
      <c r="E452" s="271">
        <v>103</v>
      </c>
      <c r="F452" s="271">
        <v>148</v>
      </c>
      <c r="G452" s="271">
        <v>7.8</v>
      </c>
      <c r="H452" s="271">
        <v>29.1</v>
      </c>
      <c r="I452" s="271">
        <v>273.10000000000002</v>
      </c>
      <c r="J452" s="271">
        <v>21.6</v>
      </c>
      <c r="K452" s="271">
        <v>74.099999999999994</v>
      </c>
      <c r="L452" s="271">
        <v>158.6</v>
      </c>
      <c r="M452" s="271">
        <v>130.80000000000001</v>
      </c>
      <c r="N452" s="271">
        <v>82.4</v>
      </c>
      <c r="O452" s="271">
        <v>24.1</v>
      </c>
      <c r="P452" s="272">
        <v>14.87</v>
      </c>
      <c r="Q452" s="272">
        <v>14.55</v>
      </c>
      <c r="R452" s="272">
        <v>14.89</v>
      </c>
      <c r="S452" s="272">
        <v>14.77</v>
      </c>
      <c r="T452" s="271">
        <v>661.08</v>
      </c>
      <c r="U452" s="273">
        <v>3.05</v>
      </c>
      <c r="V452" s="489">
        <v>13</v>
      </c>
    </row>
    <row r="453" spans="1:22" ht="13.5" customHeight="1">
      <c r="A453" s="509"/>
      <c r="B453" s="511"/>
      <c r="C453" s="509" t="s">
        <v>629</v>
      </c>
      <c r="D453" s="489" t="s">
        <v>873</v>
      </c>
      <c r="E453" s="271">
        <v>85.8</v>
      </c>
      <c r="F453" s="271">
        <v>140</v>
      </c>
      <c r="G453" s="271">
        <v>6.6</v>
      </c>
      <c r="H453" s="271">
        <v>35.200000000000003</v>
      </c>
      <c r="I453" s="271">
        <v>433.3</v>
      </c>
      <c r="J453" s="271">
        <v>20.100000000000001</v>
      </c>
      <c r="K453" s="271">
        <v>57.1</v>
      </c>
      <c r="L453" s="271">
        <v>126.6</v>
      </c>
      <c r="M453" s="271">
        <v>117</v>
      </c>
      <c r="N453" s="271">
        <v>92.4</v>
      </c>
      <c r="O453" s="271">
        <v>25.1</v>
      </c>
      <c r="P453" s="272">
        <v>11.09</v>
      </c>
      <c r="Q453" s="272">
        <v>10.96</v>
      </c>
      <c r="R453" s="272">
        <v>11.18</v>
      </c>
      <c r="S453" s="272">
        <v>11.08</v>
      </c>
      <c r="T453" s="271">
        <v>586.07000000000005</v>
      </c>
      <c r="U453" s="273">
        <v>1.1599999999999999</v>
      </c>
      <c r="V453" s="489">
        <v>13</v>
      </c>
    </row>
    <row r="454" spans="1:22" ht="13.5" customHeight="1">
      <c r="A454" s="509"/>
      <c r="B454" s="511"/>
      <c r="C454" s="509" t="s">
        <v>629</v>
      </c>
      <c r="D454" s="489" t="s">
        <v>769</v>
      </c>
      <c r="E454" s="271">
        <v>92</v>
      </c>
      <c r="F454" s="271">
        <v>136</v>
      </c>
      <c r="G454" s="271">
        <v>8</v>
      </c>
      <c r="H454" s="271">
        <v>30.71</v>
      </c>
      <c r="I454" s="271">
        <v>283.88</v>
      </c>
      <c r="J454" s="271">
        <v>20</v>
      </c>
      <c r="K454" s="271">
        <v>65.13</v>
      </c>
      <c r="L454" s="271">
        <v>115</v>
      </c>
      <c r="M454" s="271">
        <v>102</v>
      </c>
      <c r="N454" s="271">
        <v>88.7</v>
      </c>
      <c r="O454" s="271">
        <v>29.3</v>
      </c>
      <c r="P454" s="272">
        <v>14.54</v>
      </c>
      <c r="Q454" s="272">
        <v>14.3</v>
      </c>
      <c r="R454" s="272">
        <v>14.75</v>
      </c>
      <c r="S454" s="272">
        <v>14.53</v>
      </c>
      <c r="T454" s="271">
        <v>726.72</v>
      </c>
      <c r="U454" s="273">
        <v>6.16</v>
      </c>
      <c r="V454" s="489">
        <v>7</v>
      </c>
    </row>
    <row r="455" spans="1:22" ht="13.5" customHeight="1">
      <c r="A455" s="509"/>
      <c r="B455" s="511"/>
      <c r="C455" s="509" t="s">
        <v>629</v>
      </c>
      <c r="D455" s="489" t="s">
        <v>884</v>
      </c>
      <c r="E455" s="271">
        <v>95.6</v>
      </c>
      <c r="F455" s="271">
        <v>126</v>
      </c>
      <c r="G455" s="271">
        <v>5</v>
      </c>
      <c r="H455" s="271">
        <v>32.299999999999997</v>
      </c>
      <c r="I455" s="271">
        <v>273</v>
      </c>
      <c r="J455" s="271">
        <v>24</v>
      </c>
      <c r="K455" s="271">
        <v>74.3</v>
      </c>
      <c r="L455" s="271">
        <v>114.95</v>
      </c>
      <c r="M455" s="271">
        <v>107.91</v>
      </c>
      <c r="N455" s="271">
        <v>93.87</v>
      </c>
      <c r="O455" s="271">
        <v>27.88</v>
      </c>
      <c r="P455" s="272">
        <v>14.12</v>
      </c>
      <c r="Q455" s="272">
        <v>14.25</v>
      </c>
      <c r="R455" s="272">
        <v>14.9</v>
      </c>
      <c r="S455" s="272">
        <v>14.42</v>
      </c>
      <c r="T455" s="271">
        <v>721.17</v>
      </c>
      <c r="U455" s="273">
        <v>5.67</v>
      </c>
      <c r="V455" s="489">
        <v>11</v>
      </c>
    </row>
    <row r="456" spans="1:22" ht="13.5" customHeight="1">
      <c r="A456" s="509"/>
      <c r="B456" s="511"/>
      <c r="C456" s="509" t="s">
        <v>629</v>
      </c>
      <c r="D456" s="489" t="s">
        <v>885</v>
      </c>
      <c r="E456" s="271">
        <v>106.8</v>
      </c>
      <c r="F456" s="271">
        <v>149</v>
      </c>
      <c r="G456" s="271">
        <v>9.6199999999999992</v>
      </c>
      <c r="H456" s="271">
        <v>53.37</v>
      </c>
      <c r="I456" s="271">
        <v>454.8</v>
      </c>
      <c r="J456" s="271">
        <v>26.31</v>
      </c>
      <c r="K456" s="271">
        <v>49.3</v>
      </c>
      <c r="L456" s="271">
        <v>112.8</v>
      </c>
      <c r="M456" s="271">
        <v>106</v>
      </c>
      <c r="N456" s="271">
        <v>94</v>
      </c>
      <c r="O456" s="271">
        <v>26</v>
      </c>
      <c r="P456" s="272">
        <v>15.09</v>
      </c>
      <c r="Q456" s="272">
        <v>15.19</v>
      </c>
      <c r="R456" s="272">
        <v>15.53</v>
      </c>
      <c r="S456" s="272">
        <v>15.27</v>
      </c>
      <c r="T456" s="271">
        <v>713</v>
      </c>
      <c r="U456" s="273">
        <v>6.21</v>
      </c>
      <c r="V456" s="489">
        <v>6</v>
      </c>
    </row>
    <row r="457" spans="1:22" ht="13.5" customHeight="1">
      <c r="A457" s="509"/>
      <c r="B457" s="511"/>
      <c r="C457" s="509" t="s">
        <v>629</v>
      </c>
      <c r="D457" s="489" t="s">
        <v>886</v>
      </c>
      <c r="E457" s="271">
        <v>81.400000000000006</v>
      </c>
      <c r="F457" s="271">
        <v>132</v>
      </c>
      <c r="G457" s="271">
        <v>9.4</v>
      </c>
      <c r="H457" s="271">
        <v>28.4</v>
      </c>
      <c r="I457" s="271">
        <v>180.9</v>
      </c>
      <c r="J457" s="271">
        <v>21.3</v>
      </c>
      <c r="K457" s="271">
        <v>91.5</v>
      </c>
      <c r="L457" s="271">
        <v>132.5</v>
      </c>
      <c r="M457" s="271">
        <v>115.8</v>
      </c>
      <c r="N457" s="271">
        <v>87.4</v>
      </c>
      <c r="O457" s="271">
        <v>26.1</v>
      </c>
      <c r="P457" s="272">
        <v>11.54</v>
      </c>
      <c r="Q457" s="272">
        <v>11.29</v>
      </c>
      <c r="R457" s="272">
        <v>11.45</v>
      </c>
      <c r="S457" s="272">
        <v>11.43</v>
      </c>
      <c r="T457" s="271">
        <v>571.4</v>
      </c>
      <c r="U457" s="273">
        <v>2.52</v>
      </c>
      <c r="V457" s="489">
        <v>12</v>
      </c>
    </row>
    <row r="458" spans="1:22" s="462" customFormat="1" ht="13.5" customHeight="1">
      <c r="A458" s="509"/>
      <c r="B458" s="511"/>
      <c r="C458" s="509"/>
      <c r="D458" s="490" t="s">
        <v>745</v>
      </c>
      <c r="E458" s="304">
        <f>AVERAGE(E447:E457)</f>
        <v>90.890909090909091</v>
      </c>
      <c r="F458" s="304">
        <f t="shared" ref="F458:T458" si="52">AVERAGE(F447:F457)</f>
        <v>141.36363636363637</v>
      </c>
      <c r="G458" s="304">
        <f t="shared" si="52"/>
        <v>7.9627272727272729</v>
      </c>
      <c r="H458" s="304">
        <f t="shared" si="52"/>
        <v>34.339090909090913</v>
      </c>
      <c r="I458" s="304">
        <f t="shared" si="52"/>
        <v>313.37247248934278</v>
      </c>
      <c r="J458" s="304">
        <f t="shared" si="52"/>
        <v>23.006363636363638</v>
      </c>
      <c r="K458" s="304">
        <f t="shared" si="52"/>
        <v>69.799596727733601</v>
      </c>
      <c r="L458" s="304">
        <f t="shared" si="52"/>
        <v>128.11909090909091</v>
      </c>
      <c r="M458" s="304">
        <f t="shared" si="52"/>
        <v>112.82636363636362</v>
      </c>
      <c r="N458" s="304">
        <f t="shared" si="52"/>
        <v>89.732397124207736</v>
      </c>
      <c r="O458" s="304">
        <f t="shared" si="52"/>
        <v>26.393636363636368</v>
      </c>
      <c r="P458" s="304">
        <f t="shared" si="52"/>
        <v>13.280909090909091</v>
      </c>
      <c r="Q458" s="304">
        <f t="shared" si="52"/>
        <v>13.451818181818181</v>
      </c>
      <c r="R458" s="304">
        <f t="shared" si="52"/>
        <v>13.68</v>
      </c>
      <c r="S458" s="304">
        <f t="shared" si="52"/>
        <v>13.526363636363639</v>
      </c>
      <c r="T458" s="304">
        <f t="shared" si="52"/>
        <v>651.99636363636364</v>
      </c>
      <c r="U458" s="303">
        <f>(T458-627.6)/627.6*100</f>
        <v>3.8872472333275359</v>
      </c>
      <c r="V458" s="490">
        <v>12</v>
      </c>
    </row>
    <row r="459" spans="1:22" ht="13.5" customHeight="1">
      <c r="A459" s="509" t="s">
        <v>867</v>
      </c>
      <c r="B459" s="511"/>
      <c r="C459" s="509" t="s">
        <v>701</v>
      </c>
      <c r="D459" s="265" t="s">
        <v>783</v>
      </c>
      <c r="E459" s="266">
        <v>94.7</v>
      </c>
      <c r="F459" s="266">
        <v>143</v>
      </c>
      <c r="G459" s="266">
        <v>8.1</v>
      </c>
      <c r="H459" s="266">
        <v>35.700000000000003</v>
      </c>
      <c r="I459" s="266">
        <v>340.74</v>
      </c>
      <c r="J459" s="266">
        <v>24.5</v>
      </c>
      <c r="K459" s="266">
        <v>68.63</v>
      </c>
      <c r="L459" s="266">
        <v>118.5</v>
      </c>
      <c r="M459" s="266">
        <v>114.6</v>
      </c>
      <c r="N459" s="266">
        <v>90.67</v>
      </c>
      <c r="O459" s="266">
        <v>29.2</v>
      </c>
      <c r="P459" s="267">
        <v>173.4</v>
      </c>
      <c r="Q459" s="267">
        <v>180.3</v>
      </c>
      <c r="R459" s="267"/>
      <c r="S459" s="267">
        <v>176.85</v>
      </c>
      <c r="T459" s="266">
        <v>707.4</v>
      </c>
      <c r="U459" s="267">
        <f>(T459-670.9)/670.9*100</f>
        <v>5.4404531226710393</v>
      </c>
      <c r="V459" s="265">
        <v>4</v>
      </c>
    </row>
    <row r="460" spans="1:22" ht="13.5" customHeight="1">
      <c r="A460" s="509"/>
      <c r="B460" s="511"/>
      <c r="C460" s="509" t="s">
        <v>701</v>
      </c>
      <c r="D460" s="265" t="s">
        <v>751</v>
      </c>
      <c r="E460" s="266">
        <v>93.2</v>
      </c>
      <c r="F460" s="266">
        <v>147</v>
      </c>
      <c r="G460" s="266">
        <v>7.02</v>
      </c>
      <c r="H460" s="266">
        <v>31.57</v>
      </c>
      <c r="I460" s="266">
        <v>449.72</v>
      </c>
      <c r="J460" s="266">
        <v>26.69</v>
      </c>
      <c r="K460" s="266">
        <v>84.54</v>
      </c>
      <c r="L460" s="266">
        <v>122.6</v>
      </c>
      <c r="M460" s="266">
        <v>101.7</v>
      </c>
      <c r="N460" s="266">
        <v>82.95</v>
      </c>
      <c r="O460" s="266">
        <v>28.35</v>
      </c>
      <c r="P460" s="267">
        <v>177.6</v>
      </c>
      <c r="Q460" s="267">
        <v>185.4</v>
      </c>
      <c r="R460" s="267"/>
      <c r="S460" s="267">
        <v>181.5</v>
      </c>
      <c r="T460" s="266">
        <v>672.23</v>
      </c>
      <c r="U460" s="267">
        <v>2.0299999999999998</v>
      </c>
      <c r="V460" s="265">
        <v>5</v>
      </c>
    </row>
    <row r="461" spans="1:22" ht="13.5" customHeight="1">
      <c r="A461" s="509"/>
      <c r="B461" s="511"/>
      <c r="C461" s="509" t="s">
        <v>701</v>
      </c>
      <c r="D461" s="265" t="s">
        <v>739</v>
      </c>
      <c r="E461" s="266">
        <v>77</v>
      </c>
      <c r="F461" s="266">
        <v>148</v>
      </c>
      <c r="G461" s="266">
        <v>7.71</v>
      </c>
      <c r="H461" s="266">
        <v>29.3</v>
      </c>
      <c r="I461" s="266">
        <v>280.02999999999997</v>
      </c>
      <c r="J461" s="266">
        <v>22.05</v>
      </c>
      <c r="K461" s="266">
        <v>75.260000000000005</v>
      </c>
      <c r="L461" s="266">
        <v>158.80000000000001</v>
      </c>
      <c r="M461" s="266">
        <v>118.4</v>
      </c>
      <c r="N461" s="266">
        <v>74.56</v>
      </c>
      <c r="O461" s="266">
        <v>27.7</v>
      </c>
      <c r="P461" s="267">
        <v>207.16</v>
      </c>
      <c r="Q461" s="267">
        <v>219.84</v>
      </c>
      <c r="R461" s="267"/>
      <c r="S461" s="267">
        <v>213.5</v>
      </c>
      <c r="T461" s="266">
        <v>711.7</v>
      </c>
      <c r="U461" s="267">
        <v>4.1399999999999997</v>
      </c>
      <c r="V461" s="265">
        <v>3</v>
      </c>
    </row>
    <row r="462" spans="1:22" ht="13.5" customHeight="1">
      <c r="A462" s="509"/>
      <c r="B462" s="511"/>
      <c r="C462" s="509" t="s">
        <v>701</v>
      </c>
      <c r="D462" s="265" t="s">
        <v>752</v>
      </c>
      <c r="E462" s="266">
        <v>96.6</v>
      </c>
      <c r="F462" s="266">
        <v>152</v>
      </c>
      <c r="G462" s="266">
        <v>8.6999999999999993</v>
      </c>
      <c r="H462" s="266">
        <v>36.4</v>
      </c>
      <c r="I462" s="266">
        <v>318.39999999999998</v>
      </c>
      <c r="J462" s="266">
        <v>23.4</v>
      </c>
      <c r="K462" s="266">
        <v>64.3</v>
      </c>
      <c r="L462" s="266">
        <v>141.6</v>
      </c>
      <c r="M462" s="266">
        <v>127.7</v>
      </c>
      <c r="N462" s="266">
        <v>90.2</v>
      </c>
      <c r="O462" s="266">
        <v>26.7</v>
      </c>
      <c r="P462" s="267">
        <v>197.86</v>
      </c>
      <c r="Q462" s="267">
        <v>187.71</v>
      </c>
      <c r="R462" s="267"/>
      <c r="S462" s="267">
        <v>192.79</v>
      </c>
      <c r="T462" s="266">
        <v>771.1</v>
      </c>
      <c r="U462" s="267">
        <v>7.59</v>
      </c>
      <c r="V462" s="265">
        <v>3</v>
      </c>
    </row>
    <row r="463" spans="1:22" ht="13.5" customHeight="1">
      <c r="A463" s="509"/>
      <c r="B463" s="511"/>
      <c r="C463" s="509" t="s">
        <v>701</v>
      </c>
      <c r="D463" s="265" t="s">
        <v>801</v>
      </c>
      <c r="E463" s="266">
        <v>87</v>
      </c>
      <c r="F463" s="266">
        <v>142</v>
      </c>
      <c r="G463" s="266">
        <v>8.1</v>
      </c>
      <c r="H463" s="266">
        <v>32.200000000000003</v>
      </c>
      <c r="I463" s="266">
        <v>297.5</v>
      </c>
      <c r="J463" s="266">
        <v>23.8</v>
      </c>
      <c r="K463" s="266">
        <v>73.900000000000006</v>
      </c>
      <c r="L463" s="266">
        <v>99.4</v>
      </c>
      <c r="M463" s="266">
        <v>95.5</v>
      </c>
      <c r="N463" s="266">
        <v>96.1</v>
      </c>
      <c r="O463" s="266">
        <v>29.7</v>
      </c>
      <c r="P463" s="267">
        <v>160.1</v>
      </c>
      <c r="Q463" s="267">
        <v>147.19999999999999</v>
      </c>
      <c r="R463" s="267"/>
      <c r="S463" s="267">
        <v>153.69999999999999</v>
      </c>
      <c r="T463" s="266">
        <v>614.79999999999995</v>
      </c>
      <c r="U463" s="267">
        <f>(T463-606)/606*100</f>
        <v>1.4521452145214446</v>
      </c>
      <c r="V463" s="265">
        <v>5</v>
      </c>
    </row>
    <row r="464" spans="1:22" ht="13.5" customHeight="1">
      <c r="A464" s="509"/>
      <c r="B464" s="511"/>
      <c r="C464" s="509" t="s">
        <v>701</v>
      </c>
      <c r="D464" s="265" t="s">
        <v>766</v>
      </c>
      <c r="E464" s="266">
        <v>85.8</v>
      </c>
      <c r="F464" s="266">
        <v>146</v>
      </c>
      <c r="G464" s="266">
        <v>6.6</v>
      </c>
      <c r="H464" s="266">
        <v>32.200000000000003</v>
      </c>
      <c r="I464" s="266">
        <v>387.9</v>
      </c>
      <c r="J464" s="266">
        <v>22.1</v>
      </c>
      <c r="K464" s="266">
        <v>68.599999999999994</v>
      </c>
      <c r="L464" s="266">
        <v>126.6</v>
      </c>
      <c r="M464" s="266">
        <v>117</v>
      </c>
      <c r="N464" s="266">
        <v>92.4</v>
      </c>
      <c r="O464" s="266">
        <v>25.1</v>
      </c>
      <c r="P464" s="267">
        <v>286.10000000000002</v>
      </c>
      <c r="Q464" s="267">
        <v>287.45</v>
      </c>
      <c r="R464" s="267"/>
      <c r="S464" s="267">
        <v>286.77999999999997</v>
      </c>
      <c r="T464" s="266">
        <v>637.29999999999995</v>
      </c>
      <c r="U464" s="267">
        <v>2.54</v>
      </c>
      <c r="V464" s="265">
        <v>4</v>
      </c>
    </row>
    <row r="465" spans="1:22" ht="13.5" customHeight="1">
      <c r="A465" s="509"/>
      <c r="B465" s="511"/>
      <c r="C465" s="509" t="s">
        <v>701</v>
      </c>
      <c r="D465" s="265" t="s">
        <v>875</v>
      </c>
      <c r="E465" s="266">
        <v>88</v>
      </c>
      <c r="F465" s="266">
        <v>125</v>
      </c>
      <c r="G465" s="266">
        <v>4</v>
      </c>
      <c r="H465" s="266">
        <v>29.6</v>
      </c>
      <c r="I465" s="266">
        <v>640</v>
      </c>
      <c r="J465" s="266">
        <v>17.8</v>
      </c>
      <c r="K465" s="266">
        <v>60.1</v>
      </c>
      <c r="L465" s="266">
        <v>145.6</v>
      </c>
      <c r="M465" s="266">
        <v>141.6</v>
      </c>
      <c r="N465" s="266">
        <v>97.3</v>
      </c>
      <c r="O465" s="266">
        <v>28.7</v>
      </c>
      <c r="P465" s="267">
        <v>165.73</v>
      </c>
      <c r="Q465" s="267">
        <v>162.34</v>
      </c>
      <c r="R465" s="267" t="s">
        <v>868</v>
      </c>
      <c r="S465" s="267">
        <v>164.04</v>
      </c>
      <c r="T465" s="266">
        <v>656.14</v>
      </c>
      <c r="U465" s="267">
        <v>6.71</v>
      </c>
      <c r="V465" s="265">
        <v>3</v>
      </c>
    </row>
    <row r="466" spans="1:22" ht="13.5" customHeight="1">
      <c r="A466" s="509"/>
      <c r="B466" s="511"/>
      <c r="C466" s="509" t="s">
        <v>701</v>
      </c>
      <c r="D466" s="265" t="s">
        <v>876</v>
      </c>
      <c r="E466" s="266">
        <v>94</v>
      </c>
      <c r="F466" s="266">
        <v>156</v>
      </c>
      <c r="G466" s="266">
        <v>6.91</v>
      </c>
      <c r="H466" s="266">
        <v>26.6</v>
      </c>
      <c r="I466" s="266">
        <v>72</v>
      </c>
      <c r="J466" s="266">
        <v>22.1</v>
      </c>
      <c r="K466" s="266">
        <v>83</v>
      </c>
      <c r="L466" s="266">
        <v>106.4</v>
      </c>
      <c r="M466" s="266">
        <v>104.5</v>
      </c>
      <c r="N466" s="266">
        <v>98</v>
      </c>
      <c r="O466" s="266">
        <v>27.1</v>
      </c>
      <c r="P466" s="267">
        <v>198.3</v>
      </c>
      <c r="Q466" s="267">
        <v>203.5</v>
      </c>
      <c r="R466" s="267"/>
      <c r="S466" s="267">
        <v>200.9</v>
      </c>
      <c r="T466" s="266">
        <v>669.8</v>
      </c>
      <c r="U466" s="267">
        <v>3.3</v>
      </c>
      <c r="V466" s="265">
        <v>3</v>
      </c>
    </row>
    <row r="467" spans="1:22" ht="13.5" customHeight="1">
      <c r="A467" s="509"/>
      <c r="B467" s="511"/>
      <c r="C467" s="509" t="s">
        <v>701</v>
      </c>
      <c r="D467" s="265" t="s">
        <v>768</v>
      </c>
      <c r="E467" s="266">
        <v>82</v>
      </c>
      <c r="F467" s="266">
        <v>147</v>
      </c>
      <c r="G467" s="266">
        <v>7.8</v>
      </c>
      <c r="H467" s="266">
        <v>32.4</v>
      </c>
      <c r="I467" s="266">
        <v>315.3</v>
      </c>
      <c r="J467" s="266">
        <v>25.6</v>
      </c>
      <c r="K467" s="266">
        <v>79.099999999999994</v>
      </c>
      <c r="L467" s="266">
        <v>134</v>
      </c>
      <c r="M467" s="266">
        <v>122</v>
      </c>
      <c r="N467" s="266">
        <v>91</v>
      </c>
      <c r="O467" s="266">
        <v>30.29</v>
      </c>
      <c r="P467" s="267">
        <v>209.7</v>
      </c>
      <c r="Q467" s="267">
        <v>210.7</v>
      </c>
      <c r="R467" s="267"/>
      <c r="S467" s="267">
        <v>210.2</v>
      </c>
      <c r="T467" s="266">
        <v>778.6</v>
      </c>
      <c r="U467" s="267">
        <v>14.24</v>
      </c>
      <c r="V467" s="265">
        <v>1</v>
      </c>
    </row>
    <row r="468" spans="1:22" ht="13.5" customHeight="1">
      <c r="A468" s="509"/>
      <c r="B468" s="511"/>
      <c r="C468" s="509" t="s">
        <v>701</v>
      </c>
      <c r="D468" s="265" t="s">
        <v>827</v>
      </c>
      <c r="E468" s="266">
        <v>73.400000000000006</v>
      </c>
      <c r="F468" s="266">
        <v>156</v>
      </c>
      <c r="G468" s="266">
        <v>8.8000000000000007</v>
      </c>
      <c r="H468" s="266">
        <v>39.5</v>
      </c>
      <c r="I468" s="266">
        <v>349.4</v>
      </c>
      <c r="J468" s="266">
        <v>21.4</v>
      </c>
      <c r="K468" s="266">
        <v>54.1</v>
      </c>
      <c r="L468" s="266">
        <v>122.5</v>
      </c>
      <c r="M468" s="266">
        <v>121.6</v>
      </c>
      <c r="N468" s="266">
        <v>99.3</v>
      </c>
      <c r="O468" s="266">
        <v>29</v>
      </c>
      <c r="P468" s="267">
        <v>267.89999999999998</v>
      </c>
      <c r="Q468" s="267">
        <v>268.89999999999998</v>
      </c>
      <c r="R468" s="267"/>
      <c r="S468" s="267">
        <v>268.39999999999998</v>
      </c>
      <c r="T468" s="266">
        <v>716.7</v>
      </c>
      <c r="U468" s="267">
        <v>3.3</v>
      </c>
      <c r="V468" s="265">
        <v>3</v>
      </c>
    </row>
    <row r="469" spans="1:22" s="462" customFormat="1" ht="13.5" customHeight="1">
      <c r="A469" s="509"/>
      <c r="B469" s="511"/>
      <c r="C469" s="509" t="s">
        <v>701</v>
      </c>
      <c r="D469" s="268" t="s">
        <v>887</v>
      </c>
      <c r="E469" s="269">
        <f>AVERAGE(E459:E468)</f>
        <v>87.169999999999987</v>
      </c>
      <c r="F469" s="269">
        <f t="shared" ref="F469:Q469" si="53">AVERAGE(F459:F468)</f>
        <v>146.19999999999999</v>
      </c>
      <c r="G469" s="269">
        <f t="shared" si="53"/>
        <v>7.3739999999999997</v>
      </c>
      <c r="H469" s="269">
        <f t="shared" si="53"/>
        <v>32.546999999999997</v>
      </c>
      <c r="I469" s="269">
        <f t="shared" si="53"/>
        <v>345.09900000000005</v>
      </c>
      <c r="J469" s="269">
        <f t="shared" si="53"/>
        <v>22.943999999999999</v>
      </c>
      <c r="K469" s="269">
        <f t="shared" si="53"/>
        <v>71.153000000000006</v>
      </c>
      <c r="L469" s="269">
        <f t="shared" si="53"/>
        <v>127.6</v>
      </c>
      <c r="M469" s="269">
        <f t="shared" si="53"/>
        <v>116.46</v>
      </c>
      <c r="N469" s="269">
        <f t="shared" si="53"/>
        <v>91.24799999999999</v>
      </c>
      <c r="O469" s="269">
        <f t="shared" si="53"/>
        <v>28.183999999999997</v>
      </c>
      <c r="P469" s="269">
        <f t="shared" si="53"/>
        <v>204.38499999999999</v>
      </c>
      <c r="Q469" s="269">
        <f t="shared" si="53"/>
        <v>205.334</v>
      </c>
      <c r="R469" s="270"/>
      <c r="S469" s="269">
        <f t="shared" ref="S469:T469" si="54">AVERAGE(S459:S468)</f>
        <v>204.86599999999999</v>
      </c>
      <c r="T469" s="269">
        <f t="shared" si="54"/>
        <v>693.577</v>
      </c>
      <c r="U469" s="270">
        <v>5.1655016603235744</v>
      </c>
      <c r="V469" s="268">
        <v>4</v>
      </c>
    </row>
    <row r="470" spans="1:22" ht="13.5" customHeight="1">
      <c r="A470" s="509" t="s">
        <v>888</v>
      </c>
      <c r="B470" s="511" t="s">
        <v>631</v>
      </c>
      <c r="C470" s="510" t="s">
        <v>889</v>
      </c>
      <c r="D470" s="492" t="s">
        <v>783</v>
      </c>
      <c r="E470" s="276">
        <v>111</v>
      </c>
      <c r="F470" s="276">
        <v>151</v>
      </c>
      <c r="G470" s="276">
        <v>6.9</v>
      </c>
      <c r="H470" s="276">
        <v>31.9</v>
      </c>
      <c r="I470" s="276">
        <v>362.3</v>
      </c>
      <c r="J470" s="276">
        <v>19.899999999999999</v>
      </c>
      <c r="K470" s="276">
        <v>62.4</v>
      </c>
      <c r="L470" s="276">
        <v>149</v>
      </c>
      <c r="M470" s="276">
        <v>135.4</v>
      </c>
      <c r="N470" s="276">
        <v>90.9</v>
      </c>
      <c r="O470" s="276">
        <v>28.7</v>
      </c>
      <c r="P470" s="276">
        <v>18.2</v>
      </c>
      <c r="Q470" s="276">
        <v>18.399999999999999</v>
      </c>
      <c r="R470" s="276">
        <v>18</v>
      </c>
      <c r="S470" s="276">
        <v>18.2</v>
      </c>
      <c r="T470" s="276">
        <v>754.6</v>
      </c>
      <c r="U470" s="277">
        <v>7.59</v>
      </c>
      <c r="V470" s="278">
        <v>1</v>
      </c>
    </row>
    <row r="471" spans="1:22" ht="13.5" customHeight="1">
      <c r="A471" s="509"/>
      <c r="B471" s="511"/>
      <c r="C471" s="510"/>
      <c r="D471" s="492" t="s">
        <v>799</v>
      </c>
      <c r="E471" s="276">
        <v>106.3</v>
      </c>
      <c r="F471" s="276">
        <v>146</v>
      </c>
      <c r="G471" s="276">
        <v>8.1999999999999993</v>
      </c>
      <c r="H471" s="276">
        <v>30.7</v>
      </c>
      <c r="I471" s="276">
        <v>274.10000000000002</v>
      </c>
      <c r="J471" s="276">
        <v>20.2</v>
      </c>
      <c r="K471" s="276">
        <v>65.7</v>
      </c>
      <c r="L471" s="276">
        <v>123.1</v>
      </c>
      <c r="M471" s="276">
        <v>100.9</v>
      </c>
      <c r="N471" s="276">
        <v>82</v>
      </c>
      <c r="O471" s="276">
        <v>28.5</v>
      </c>
      <c r="P471" s="276">
        <v>11.85</v>
      </c>
      <c r="Q471" s="276">
        <v>12.01</v>
      </c>
      <c r="R471" s="276">
        <v>12.15</v>
      </c>
      <c r="S471" s="276">
        <v>12</v>
      </c>
      <c r="T471" s="276">
        <v>600.20000000000005</v>
      </c>
      <c r="U471" s="277">
        <v>4.4000000000000004</v>
      </c>
      <c r="V471" s="278">
        <v>10</v>
      </c>
    </row>
    <row r="472" spans="1:22" ht="13.5" customHeight="1">
      <c r="A472" s="509"/>
      <c r="B472" s="511"/>
      <c r="C472" s="510"/>
      <c r="D472" s="492" t="s">
        <v>804</v>
      </c>
      <c r="E472" s="276">
        <v>96</v>
      </c>
      <c r="F472" s="276">
        <v>146</v>
      </c>
      <c r="G472" s="276">
        <v>7.6</v>
      </c>
      <c r="H472" s="276">
        <v>28.6</v>
      </c>
      <c r="I472" s="276">
        <v>276</v>
      </c>
      <c r="J472" s="276">
        <v>20.3</v>
      </c>
      <c r="K472" s="276">
        <v>71</v>
      </c>
      <c r="L472" s="276">
        <v>142</v>
      </c>
      <c r="M472" s="276">
        <v>126</v>
      </c>
      <c r="N472" s="276">
        <v>88.7</v>
      </c>
      <c r="O472" s="276">
        <v>25.8</v>
      </c>
      <c r="P472" s="276">
        <v>12.96</v>
      </c>
      <c r="Q472" s="276">
        <v>13.51</v>
      </c>
      <c r="R472" s="276">
        <v>13.36</v>
      </c>
      <c r="S472" s="276">
        <v>13.28</v>
      </c>
      <c r="T472" s="276">
        <v>663.8</v>
      </c>
      <c r="U472" s="277">
        <v>4.49</v>
      </c>
      <c r="V472" s="278">
        <v>4</v>
      </c>
    </row>
    <row r="473" spans="1:22" ht="13.5" customHeight="1">
      <c r="A473" s="509"/>
      <c r="B473" s="511"/>
      <c r="C473" s="510"/>
      <c r="D473" s="492" t="s">
        <v>788</v>
      </c>
      <c r="E473" s="276">
        <v>96.5</v>
      </c>
      <c r="F473" s="276">
        <v>142</v>
      </c>
      <c r="G473" s="276">
        <v>5.86</v>
      </c>
      <c r="H473" s="276">
        <v>29.16</v>
      </c>
      <c r="I473" s="276">
        <v>497.61</v>
      </c>
      <c r="J473" s="276">
        <v>20.3</v>
      </c>
      <c r="K473" s="276">
        <v>69.62</v>
      </c>
      <c r="L473" s="276">
        <v>133.4</v>
      </c>
      <c r="M473" s="276">
        <v>122.6</v>
      </c>
      <c r="N473" s="276">
        <v>91.9</v>
      </c>
      <c r="O473" s="276">
        <v>26</v>
      </c>
      <c r="P473" s="276">
        <v>13.28</v>
      </c>
      <c r="Q473" s="276">
        <v>13.58</v>
      </c>
      <c r="R473" s="276">
        <v>13.22</v>
      </c>
      <c r="S473" s="276">
        <v>13.36</v>
      </c>
      <c r="T473" s="276">
        <v>589.30999999999995</v>
      </c>
      <c r="U473" s="277">
        <v>3.01</v>
      </c>
      <c r="V473" s="278">
        <v>11</v>
      </c>
    </row>
    <row r="474" spans="1:22" ht="13.5" customHeight="1">
      <c r="A474" s="509"/>
      <c r="B474" s="511"/>
      <c r="C474" s="510"/>
      <c r="D474" s="492" t="s">
        <v>890</v>
      </c>
      <c r="E474" s="276">
        <v>113.6</v>
      </c>
      <c r="F474" s="276">
        <v>152</v>
      </c>
      <c r="G474" s="276">
        <v>8</v>
      </c>
      <c r="H474" s="276">
        <v>37.5</v>
      </c>
      <c r="I474" s="276">
        <v>368.8</v>
      </c>
      <c r="J474" s="276">
        <v>27.8</v>
      </c>
      <c r="K474" s="276">
        <v>74.099999999999994</v>
      </c>
      <c r="L474" s="276">
        <v>159</v>
      </c>
      <c r="M474" s="276">
        <v>115.1</v>
      </c>
      <c r="N474" s="276">
        <v>72.400000000000006</v>
      </c>
      <c r="O474" s="276">
        <v>28.8</v>
      </c>
      <c r="P474" s="276">
        <v>13.94</v>
      </c>
      <c r="Q474" s="276">
        <v>13.64</v>
      </c>
      <c r="R474" s="276">
        <v>13.72</v>
      </c>
      <c r="S474" s="276">
        <v>13.77</v>
      </c>
      <c r="T474" s="276">
        <v>612.20000000000005</v>
      </c>
      <c r="U474" s="277">
        <v>7.32</v>
      </c>
      <c r="V474" s="278">
        <v>6</v>
      </c>
    </row>
    <row r="475" spans="1:22" ht="13.5" customHeight="1">
      <c r="A475" s="509"/>
      <c r="B475" s="511"/>
      <c r="C475" s="510"/>
      <c r="D475" s="492" t="s">
        <v>753</v>
      </c>
      <c r="E475" s="276">
        <v>107</v>
      </c>
      <c r="F475" s="276">
        <v>156</v>
      </c>
      <c r="G475" s="276">
        <v>8.35</v>
      </c>
      <c r="H475" s="276">
        <v>35.340000000000003</v>
      </c>
      <c r="I475" s="276">
        <v>323.2</v>
      </c>
      <c r="J475" s="276">
        <v>18.2</v>
      </c>
      <c r="K475" s="276">
        <v>51.5</v>
      </c>
      <c r="L475" s="276">
        <v>203.2</v>
      </c>
      <c r="M475" s="276">
        <v>162.80000000000001</v>
      </c>
      <c r="N475" s="276">
        <v>80.400000000000006</v>
      </c>
      <c r="O475" s="276">
        <v>28</v>
      </c>
      <c r="P475" s="276">
        <v>16.399999999999999</v>
      </c>
      <c r="Q475" s="276">
        <v>16.510000000000002</v>
      </c>
      <c r="R475" s="276">
        <v>16.63</v>
      </c>
      <c r="S475" s="276">
        <v>16.510000000000002</v>
      </c>
      <c r="T475" s="276">
        <v>751.34</v>
      </c>
      <c r="U475" s="277">
        <v>9.84</v>
      </c>
      <c r="V475" s="278">
        <v>4</v>
      </c>
    </row>
    <row r="476" spans="1:22" ht="13.5" customHeight="1">
      <c r="A476" s="509"/>
      <c r="B476" s="511"/>
      <c r="C476" s="510"/>
      <c r="D476" s="492" t="s">
        <v>784</v>
      </c>
      <c r="E476" s="276">
        <v>102</v>
      </c>
      <c r="F476" s="276">
        <v>155</v>
      </c>
      <c r="G476" s="276">
        <v>8.59</v>
      </c>
      <c r="H476" s="276">
        <v>27.75</v>
      </c>
      <c r="I476" s="276">
        <v>223</v>
      </c>
      <c r="J476" s="276">
        <v>20.059999999999999</v>
      </c>
      <c r="K476" s="276">
        <v>72.290000000000006</v>
      </c>
      <c r="L476" s="276">
        <v>139.9</v>
      </c>
      <c r="M476" s="276">
        <v>121.7</v>
      </c>
      <c r="N476" s="276">
        <v>86.99</v>
      </c>
      <c r="O476" s="276">
        <v>27.5</v>
      </c>
      <c r="P476" s="276">
        <v>13.15</v>
      </c>
      <c r="Q476" s="276">
        <v>13.05</v>
      </c>
      <c r="R476" s="276">
        <v>13.2</v>
      </c>
      <c r="S476" s="276">
        <v>13.132999999999999</v>
      </c>
      <c r="T476" s="276">
        <v>656.67</v>
      </c>
      <c r="U476" s="277">
        <v>-1.5</v>
      </c>
      <c r="V476" s="278">
        <v>13</v>
      </c>
    </row>
    <row r="477" spans="1:22" ht="13.5" customHeight="1">
      <c r="A477" s="509"/>
      <c r="B477" s="511"/>
      <c r="C477" s="510"/>
      <c r="D477" s="492" t="s">
        <v>750</v>
      </c>
      <c r="E477" s="276">
        <v>119.3</v>
      </c>
      <c r="F477" s="276">
        <v>156</v>
      </c>
      <c r="G477" s="276">
        <v>9.5399999999999991</v>
      </c>
      <c r="H477" s="276">
        <v>35.840000000000003</v>
      </c>
      <c r="I477" s="276">
        <v>275.7</v>
      </c>
      <c r="J477" s="276">
        <v>19.22</v>
      </c>
      <c r="K477" s="276">
        <v>53.62</v>
      </c>
      <c r="L477" s="276">
        <v>141.69999999999999</v>
      </c>
      <c r="M477" s="276">
        <v>132.6</v>
      </c>
      <c r="N477" s="276">
        <v>93.58</v>
      </c>
      <c r="O477" s="276">
        <v>29.11</v>
      </c>
      <c r="P477" s="276">
        <v>13.52</v>
      </c>
      <c r="Q477" s="276">
        <v>12.09</v>
      </c>
      <c r="R477" s="276">
        <v>12.55</v>
      </c>
      <c r="S477" s="276">
        <v>12.72</v>
      </c>
      <c r="T477" s="276">
        <v>636</v>
      </c>
      <c r="U477" s="277">
        <v>3.7</v>
      </c>
      <c r="V477" s="278">
        <v>10</v>
      </c>
    </row>
    <row r="478" spans="1:22" ht="13.5" customHeight="1">
      <c r="A478" s="509"/>
      <c r="B478" s="511"/>
      <c r="C478" s="510"/>
      <c r="D478" s="492" t="s">
        <v>781</v>
      </c>
      <c r="E478" s="276">
        <v>94</v>
      </c>
      <c r="F478" s="276">
        <v>151</v>
      </c>
      <c r="G478" s="276">
        <v>9.5</v>
      </c>
      <c r="H478" s="276">
        <v>29</v>
      </c>
      <c r="I478" s="276">
        <v>305.3</v>
      </c>
      <c r="J478" s="276">
        <v>20.9</v>
      </c>
      <c r="K478" s="276">
        <v>72.099999999999994</v>
      </c>
      <c r="L478" s="276">
        <v>137.5</v>
      </c>
      <c r="M478" s="276">
        <v>127.1</v>
      </c>
      <c r="N478" s="276">
        <v>92.4</v>
      </c>
      <c r="O478" s="276">
        <v>28.4</v>
      </c>
      <c r="P478" s="276">
        <v>13.9</v>
      </c>
      <c r="Q478" s="276">
        <v>14.45</v>
      </c>
      <c r="R478" s="276">
        <v>15.35</v>
      </c>
      <c r="S478" s="276">
        <v>14.57</v>
      </c>
      <c r="T478" s="276">
        <v>728.33</v>
      </c>
      <c r="U478" s="277">
        <v>9</v>
      </c>
      <c r="V478" s="278">
        <v>6</v>
      </c>
    </row>
    <row r="479" spans="1:22" ht="13.5" customHeight="1">
      <c r="A479" s="509"/>
      <c r="B479" s="511"/>
      <c r="C479" s="510"/>
      <c r="D479" s="492" t="s">
        <v>787</v>
      </c>
      <c r="E479" s="276">
        <v>114.8</v>
      </c>
      <c r="F479" s="276">
        <v>148</v>
      </c>
      <c r="G479" s="276">
        <v>7.1</v>
      </c>
      <c r="H479" s="276">
        <v>30.4</v>
      </c>
      <c r="I479" s="276">
        <v>326.39999999999998</v>
      </c>
      <c r="J479" s="276">
        <v>22.7</v>
      </c>
      <c r="K479" s="276">
        <v>74.8</v>
      </c>
      <c r="L479" s="276">
        <v>119.6</v>
      </c>
      <c r="M479" s="276">
        <v>112</v>
      </c>
      <c r="N479" s="276">
        <v>93.6</v>
      </c>
      <c r="O479" s="276">
        <v>26.16</v>
      </c>
      <c r="P479" s="276">
        <v>14.45</v>
      </c>
      <c r="Q479" s="276">
        <v>15.4</v>
      </c>
      <c r="R479" s="276">
        <v>15.25</v>
      </c>
      <c r="S479" s="276">
        <v>15.03</v>
      </c>
      <c r="T479" s="276">
        <v>668.2</v>
      </c>
      <c r="U479" s="277">
        <v>5.5</v>
      </c>
      <c r="V479" s="278">
        <v>6</v>
      </c>
    </row>
    <row r="480" spans="1:22" ht="13.5" customHeight="1">
      <c r="A480" s="509"/>
      <c r="B480" s="511"/>
      <c r="C480" s="510"/>
      <c r="D480" s="492" t="s">
        <v>891</v>
      </c>
      <c r="E480" s="276">
        <v>101.3</v>
      </c>
      <c r="F480" s="276">
        <v>147</v>
      </c>
      <c r="G480" s="276">
        <v>6.91</v>
      </c>
      <c r="H480" s="276">
        <v>26.68</v>
      </c>
      <c r="I480" s="276">
        <v>286.10000000000002</v>
      </c>
      <c r="J480" s="276">
        <v>22.3</v>
      </c>
      <c r="K480" s="276">
        <v>83.6</v>
      </c>
      <c r="L480" s="276">
        <v>100.4</v>
      </c>
      <c r="M480" s="276">
        <v>86.2</v>
      </c>
      <c r="N480" s="276">
        <v>85.8</v>
      </c>
      <c r="O480" s="276">
        <v>29.8</v>
      </c>
      <c r="P480" s="276">
        <v>13.7</v>
      </c>
      <c r="Q480" s="276">
        <v>13.98</v>
      </c>
      <c r="R480" s="276">
        <v>12.81</v>
      </c>
      <c r="S480" s="276">
        <v>13.5</v>
      </c>
      <c r="T480" s="276">
        <v>674.8</v>
      </c>
      <c r="U480" s="277">
        <v>10.16</v>
      </c>
      <c r="V480" s="278">
        <v>2</v>
      </c>
    </row>
    <row r="481" spans="1:22" ht="13.5" customHeight="1">
      <c r="A481" s="509"/>
      <c r="B481" s="511"/>
      <c r="C481" s="510"/>
      <c r="D481" s="459" t="s">
        <v>745</v>
      </c>
      <c r="E481" s="279">
        <v>105.61818181818199</v>
      </c>
      <c r="F481" s="279">
        <v>150</v>
      </c>
      <c r="G481" s="279">
        <v>7.8681818181818199</v>
      </c>
      <c r="H481" s="279">
        <v>31.17</v>
      </c>
      <c r="I481" s="279">
        <v>319.86454545454501</v>
      </c>
      <c r="J481" s="279">
        <v>21.08</v>
      </c>
      <c r="K481" s="279">
        <v>68.248181818181806</v>
      </c>
      <c r="L481" s="279">
        <v>140.80000000000001</v>
      </c>
      <c r="M481" s="279">
        <v>122.036363636364</v>
      </c>
      <c r="N481" s="279">
        <v>87.1518181818182</v>
      </c>
      <c r="O481" s="279">
        <v>27.888181818181799</v>
      </c>
      <c r="P481" s="279">
        <v>14.1227272727273</v>
      </c>
      <c r="Q481" s="279">
        <v>14.238181818181801</v>
      </c>
      <c r="R481" s="279">
        <v>14.2036363636364</v>
      </c>
      <c r="S481" s="279">
        <v>14.188454545454499</v>
      </c>
      <c r="T481" s="279">
        <v>666.85909090909104</v>
      </c>
      <c r="U481" s="279">
        <v>5.8159881251018302</v>
      </c>
      <c r="V481" s="609">
        <v>4</v>
      </c>
    </row>
    <row r="482" spans="1:22" ht="13.5" customHeight="1">
      <c r="A482" s="509" t="s">
        <v>892</v>
      </c>
      <c r="B482" s="511"/>
      <c r="C482" s="610" t="s">
        <v>708</v>
      </c>
      <c r="D482" s="266" t="s">
        <v>893</v>
      </c>
      <c r="E482" s="266">
        <v>109.4</v>
      </c>
      <c r="F482" s="266">
        <v>154</v>
      </c>
      <c r="G482" s="266">
        <v>9.77</v>
      </c>
      <c r="H482" s="266">
        <v>36.67</v>
      </c>
      <c r="I482" s="281">
        <v>275.33265097236443</v>
      </c>
      <c r="J482" s="266">
        <v>20.190000000000001</v>
      </c>
      <c r="K482" s="266">
        <v>55.1</v>
      </c>
      <c r="L482" s="266">
        <v>150.69999999999999</v>
      </c>
      <c r="M482" s="266">
        <v>142.4</v>
      </c>
      <c r="N482" s="266">
        <v>94.5</v>
      </c>
      <c r="O482" s="266">
        <v>27.3</v>
      </c>
      <c r="P482" s="267">
        <v>14.25</v>
      </c>
      <c r="Q482" s="267">
        <v>13.7</v>
      </c>
      <c r="R482" s="267">
        <v>13.93</v>
      </c>
      <c r="S482" s="267">
        <v>13.959999999999999</v>
      </c>
      <c r="T482" s="267">
        <v>698</v>
      </c>
      <c r="U482" s="267">
        <v>5.2790346907993912</v>
      </c>
      <c r="V482" s="265">
        <v>4</v>
      </c>
    </row>
    <row r="483" spans="1:22" ht="13.5" customHeight="1">
      <c r="A483" s="509"/>
      <c r="B483" s="511"/>
      <c r="C483" s="610" t="s">
        <v>708</v>
      </c>
      <c r="D483" s="266" t="s">
        <v>894</v>
      </c>
      <c r="E483" s="266">
        <v>121</v>
      </c>
      <c r="F483" s="266">
        <v>147</v>
      </c>
      <c r="G483" s="266">
        <v>7.2</v>
      </c>
      <c r="H483" s="266">
        <v>34.299999999999997</v>
      </c>
      <c r="I483" s="281">
        <v>376.38888888888886</v>
      </c>
      <c r="J483" s="266">
        <v>20</v>
      </c>
      <c r="K483" s="266">
        <v>58.3</v>
      </c>
      <c r="L483" s="266">
        <v>144.80000000000001</v>
      </c>
      <c r="M483" s="266">
        <v>133.19999999999999</v>
      </c>
      <c r="N483" s="266">
        <v>92</v>
      </c>
      <c r="O483" s="266">
        <v>27.69</v>
      </c>
      <c r="P483" s="267">
        <v>15.92</v>
      </c>
      <c r="Q483" s="267">
        <v>16.23</v>
      </c>
      <c r="R483" s="267">
        <v>16.170000000000002</v>
      </c>
      <c r="S483" s="267">
        <v>16.106666666666666</v>
      </c>
      <c r="T483" s="267">
        <v>700.3</v>
      </c>
      <c r="U483" s="267">
        <v>7.5450701090585426</v>
      </c>
      <c r="V483" s="265">
        <v>4</v>
      </c>
    </row>
    <row r="484" spans="1:22" ht="13.5" customHeight="1">
      <c r="A484" s="509"/>
      <c r="B484" s="511"/>
      <c r="C484" s="610" t="s">
        <v>708</v>
      </c>
      <c r="D484" s="266" t="s">
        <v>895</v>
      </c>
      <c r="E484" s="266">
        <v>108</v>
      </c>
      <c r="F484" s="266">
        <v>135</v>
      </c>
      <c r="G484" s="266">
        <v>7.7</v>
      </c>
      <c r="H484" s="266">
        <v>33.4</v>
      </c>
      <c r="I484" s="281">
        <v>334</v>
      </c>
      <c r="J484" s="266">
        <v>20.399999999999999</v>
      </c>
      <c r="K484" s="266">
        <v>61.1</v>
      </c>
      <c r="L484" s="266">
        <v>137</v>
      </c>
      <c r="M484" s="266">
        <v>121</v>
      </c>
      <c r="N484" s="266">
        <v>88.3</v>
      </c>
      <c r="O484" s="266">
        <v>25.8</v>
      </c>
      <c r="P484" s="267">
        <v>12.22</v>
      </c>
      <c r="Q484" s="267">
        <v>11.58</v>
      </c>
      <c r="R484" s="267">
        <v>11.84</v>
      </c>
      <c r="S484" s="267">
        <v>11.88</v>
      </c>
      <c r="T484" s="267">
        <v>594</v>
      </c>
      <c r="U484" s="267">
        <v>5.1327433628318424</v>
      </c>
      <c r="V484" s="265">
        <v>6</v>
      </c>
    </row>
    <row r="485" spans="1:22" ht="13.5" customHeight="1">
      <c r="A485" s="509"/>
      <c r="B485" s="511"/>
      <c r="C485" s="610" t="s">
        <v>708</v>
      </c>
      <c r="D485" s="266" t="s">
        <v>896</v>
      </c>
      <c r="E485" s="266">
        <v>112</v>
      </c>
      <c r="F485" s="266">
        <v>147</v>
      </c>
      <c r="G485" s="266">
        <v>8.3000000000000007</v>
      </c>
      <c r="H485" s="266">
        <v>29.8</v>
      </c>
      <c r="I485" s="281">
        <v>259</v>
      </c>
      <c r="J485" s="266">
        <v>17.8</v>
      </c>
      <c r="K485" s="266">
        <v>59.7</v>
      </c>
      <c r="L485" s="266">
        <v>155.80000000000001</v>
      </c>
      <c r="M485" s="266">
        <v>140.5</v>
      </c>
      <c r="N485" s="266">
        <v>90.2</v>
      </c>
      <c r="O485" s="266">
        <v>28</v>
      </c>
      <c r="P485" s="267">
        <v>14.4</v>
      </c>
      <c r="Q485" s="267">
        <v>14.7</v>
      </c>
      <c r="R485" s="267">
        <v>14.45</v>
      </c>
      <c r="S485" s="267">
        <v>14.516666666666666</v>
      </c>
      <c r="T485" s="267">
        <v>690.99333333333334</v>
      </c>
      <c r="U485" s="267">
        <v>-1.6134194325733813</v>
      </c>
      <c r="V485" s="265">
        <v>9</v>
      </c>
    </row>
    <row r="486" spans="1:22" ht="13.5" customHeight="1">
      <c r="A486" s="509"/>
      <c r="B486" s="511"/>
      <c r="C486" s="610" t="s">
        <v>708</v>
      </c>
      <c r="D486" s="266" t="s">
        <v>897</v>
      </c>
      <c r="E486" s="266">
        <v>108.6</v>
      </c>
      <c r="F486" s="266">
        <v>137</v>
      </c>
      <c r="G486" s="266">
        <v>6.8</v>
      </c>
      <c r="H486" s="266">
        <v>30.5</v>
      </c>
      <c r="I486" s="281">
        <v>348.5</v>
      </c>
      <c r="J486" s="266">
        <v>24.3</v>
      </c>
      <c r="K486" s="266">
        <v>79.7</v>
      </c>
      <c r="L486" s="266">
        <v>126.9</v>
      </c>
      <c r="M486" s="266">
        <v>120.1</v>
      </c>
      <c r="N486" s="266">
        <v>94.6</v>
      </c>
      <c r="O486" s="266">
        <v>27.45</v>
      </c>
      <c r="P486" s="267">
        <v>14.22</v>
      </c>
      <c r="Q486" s="267">
        <v>13.98</v>
      </c>
      <c r="R486" s="267">
        <v>13.76</v>
      </c>
      <c r="S486" s="267">
        <v>13.986666666666666</v>
      </c>
      <c r="T486" s="267">
        <v>693.8</v>
      </c>
      <c r="U486" s="267">
        <v>6.6598881545500896</v>
      </c>
      <c r="V486" s="265">
        <v>4</v>
      </c>
    </row>
    <row r="487" spans="1:22" ht="13.5" customHeight="1">
      <c r="A487" s="509"/>
      <c r="B487" s="511"/>
      <c r="C487" s="610" t="s">
        <v>708</v>
      </c>
      <c r="D487" s="266" t="s">
        <v>898</v>
      </c>
      <c r="E487" s="266">
        <v>90.5</v>
      </c>
      <c r="F487" s="266">
        <v>155</v>
      </c>
      <c r="G487" s="266">
        <v>7.7</v>
      </c>
      <c r="H487" s="266">
        <v>38.299999999999997</v>
      </c>
      <c r="I487" s="281">
        <v>397.4</v>
      </c>
      <c r="J487" s="266">
        <v>22</v>
      </c>
      <c r="K487" s="266">
        <v>57.6</v>
      </c>
      <c r="L487" s="266">
        <v>125.6</v>
      </c>
      <c r="M487" s="266">
        <v>108.4</v>
      </c>
      <c r="N487" s="266">
        <v>86.3</v>
      </c>
      <c r="O487" s="266">
        <v>27.5</v>
      </c>
      <c r="P487" s="267">
        <v>15.5</v>
      </c>
      <c r="Q487" s="267">
        <v>15.8</v>
      </c>
      <c r="R487" s="267">
        <v>15</v>
      </c>
      <c r="S487" s="267">
        <v>15.433333333333332</v>
      </c>
      <c r="T487" s="267">
        <v>686.2688888888888</v>
      </c>
      <c r="U487" s="267">
        <v>2.8888888888888786</v>
      </c>
      <c r="V487" s="265">
        <v>9</v>
      </c>
    </row>
    <row r="488" spans="1:22" ht="13.5" customHeight="1">
      <c r="A488" s="509"/>
      <c r="B488" s="511"/>
      <c r="C488" s="610" t="s">
        <v>708</v>
      </c>
      <c r="D488" s="266" t="s">
        <v>899</v>
      </c>
      <c r="E488" s="266">
        <v>118</v>
      </c>
      <c r="F488" s="266">
        <v>150</v>
      </c>
      <c r="G488" s="266">
        <v>7.9</v>
      </c>
      <c r="H488" s="266">
        <v>30.1</v>
      </c>
      <c r="I488" s="281">
        <v>281</v>
      </c>
      <c r="J488" s="266">
        <v>21.6</v>
      </c>
      <c r="K488" s="266">
        <v>71.8</v>
      </c>
      <c r="L488" s="266">
        <v>141.9</v>
      </c>
      <c r="M488" s="266">
        <v>128</v>
      </c>
      <c r="N488" s="266">
        <v>90.2</v>
      </c>
      <c r="O488" s="266">
        <v>26.6</v>
      </c>
      <c r="P488" s="267">
        <v>15.4</v>
      </c>
      <c r="Q488" s="267">
        <v>14.8</v>
      </c>
      <c r="R488" s="267">
        <v>15.35</v>
      </c>
      <c r="S488" s="267">
        <v>15.183333333333335</v>
      </c>
      <c r="T488" s="267">
        <v>669.46</v>
      </c>
      <c r="U488" s="267">
        <v>5.3179190751445269</v>
      </c>
      <c r="V488" s="265">
        <v>4</v>
      </c>
    </row>
    <row r="489" spans="1:22" ht="13.5" customHeight="1">
      <c r="A489" s="509"/>
      <c r="B489" s="511"/>
      <c r="C489" s="610" t="s">
        <v>708</v>
      </c>
      <c r="D489" s="266" t="s">
        <v>900</v>
      </c>
      <c r="E489" s="266">
        <v>105</v>
      </c>
      <c r="F489" s="266">
        <v>157</v>
      </c>
      <c r="G489" s="266">
        <v>8.9600000000000009</v>
      </c>
      <c r="H489" s="266">
        <v>30.01</v>
      </c>
      <c r="I489" s="281">
        <v>235</v>
      </c>
      <c r="J489" s="266">
        <v>22.6</v>
      </c>
      <c r="K489" s="266">
        <v>75.31</v>
      </c>
      <c r="L489" s="266">
        <v>134.9</v>
      </c>
      <c r="M489" s="266">
        <v>124.1</v>
      </c>
      <c r="N489" s="266">
        <v>91.99</v>
      </c>
      <c r="O489" s="266">
        <v>26.3</v>
      </c>
      <c r="P489" s="267">
        <v>14.7</v>
      </c>
      <c r="Q489" s="267">
        <v>14.6</v>
      </c>
      <c r="R489" s="267">
        <v>15</v>
      </c>
      <c r="S489" s="267">
        <v>14.766666666666666</v>
      </c>
      <c r="T489" s="267">
        <v>738.35</v>
      </c>
      <c r="U489" s="267">
        <v>3.0232558139534778</v>
      </c>
      <c r="V489" s="265">
        <v>9</v>
      </c>
    </row>
    <row r="490" spans="1:22" ht="13.5" customHeight="1">
      <c r="A490" s="509"/>
      <c r="B490" s="511"/>
      <c r="C490" s="610" t="s">
        <v>708</v>
      </c>
      <c r="D490" s="266" t="s">
        <v>901</v>
      </c>
      <c r="E490" s="266">
        <v>90</v>
      </c>
      <c r="F490" s="266">
        <v>155</v>
      </c>
      <c r="G490" s="266">
        <v>9.5</v>
      </c>
      <c r="H490" s="266">
        <v>31.9</v>
      </c>
      <c r="I490" s="281">
        <v>335.79</v>
      </c>
      <c r="J490" s="266">
        <v>21.7</v>
      </c>
      <c r="K490" s="266">
        <v>68.03</v>
      </c>
      <c r="L490" s="266">
        <v>136.4</v>
      </c>
      <c r="M490" s="266">
        <v>126.2</v>
      </c>
      <c r="N490" s="266">
        <v>92.5</v>
      </c>
      <c r="O490" s="266">
        <v>27.8</v>
      </c>
      <c r="P490" s="267">
        <v>13.85</v>
      </c>
      <c r="Q490" s="267">
        <v>13.25</v>
      </c>
      <c r="R490" s="267">
        <v>13.95</v>
      </c>
      <c r="S490" s="267">
        <v>13.683333333333332</v>
      </c>
      <c r="T490" s="267">
        <v>684.17</v>
      </c>
      <c r="U490" s="267">
        <v>5.2564102564102448</v>
      </c>
      <c r="V490" s="265">
        <v>5</v>
      </c>
    </row>
    <row r="491" spans="1:22" ht="13.5" customHeight="1">
      <c r="A491" s="509"/>
      <c r="B491" s="511"/>
      <c r="C491" s="610" t="s">
        <v>708</v>
      </c>
      <c r="D491" s="266" t="s">
        <v>902</v>
      </c>
      <c r="E491" s="266">
        <v>105</v>
      </c>
      <c r="F491" s="266">
        <v>156</v>
      </c>
      <c r="G491" s="266">
        <v>9.5</v>
      </c>
      <c r="H491" s="266">
        <v>31.9</v>
      </c>
      <c r="I491" s="281">
        <v>289.02</v>
      </c>
      <c r="J491" s="266">
        <v>21.7</v>
      </c>
      <c r="K491" s="266">
        <v>68</v>
      </c>
      <c r="L491" s="266">
        <v>133.1</v>
      </c>
      <c r="M491" s="266">
        <v>124.2</v>
      </c>
      <c r="N491" s="266">
        <v>93.4</v>
      </c>
      <c r="O491" s="266">
        <v>28.5</v>
      </c>
      <c r="P491" s="267">
        <v>14.55</v>
      </c>
      <c r="Q491" s="267">
        <v>13.35</v>
      </c>
      <c r="R491" s="267">
        <v>13.7</v>
      </c>
      <c r="S491" s="267">
        <v>13.866666666666665</v>
      </c>
      <c r="T491" s="267">
        <v>693.33</v>
      </c>
      <c r="U491" s="267">
        <v>5.8793586154237696</v>
      </c>
      <c r="V491" s="265">
        <v>3</v>
      </c>
    </row>
    <row r="492" spans="1:22" ht="13.5" customHeight="1">
      <c r="A492" s="509"/>
      <c r="B492" s="511"/>
      <c r="C492" s="610" t="s">
        <v>708</v>
      </c>
      <c r="D492" s="266" t="s">
        <v>799</v>
      </c>
      <c r="E492" s="266">
        <v>114</v>
      </c>
      <c r="F492" s="266">
        <v>141</v>
      </c>
      <c r="G492" s="266">
        <v>7.2</v>
      </c>
      <c r="H492" s="266">
        <v>34.799999999999997</v>
      </c>
      <c r="I492" s="281">
        <v>380</v>
      </c>
      <c r="J492" s="266">
        <v>23</v>
      </c>
      <c r="K492" s="266">
        <v>66.099999999999994</v>
      </c>
      <c r="L492" s="266">
        <v>146.6</v>
      </c>
      <c r="M492" s="266">
        <v>120.2</v>
      </c>
      <c r="N492" s="266">
        <v>82</v>
      </c>
      <c r="O492" s="266">
        <v>25.5</v>
      </c>
      <c r="P492" s="267">
        <v>14.15</v>
      </c>
      <c r="Q492" s="267">
        <v>13.82</v>
      </c>
      <c r="R492" s="267">
        <v>13.89</v>
      </c>
      <c r="S492" s="267">
        <v>13.953333333333333</v>
      </c>
      <c r="T492" s="267">
        <v>697.7</v>
      </c>
      <c r="U492" s="267">
        <v>6.351626016260167</v>
      </c>
      <c r="V492" s="265">
        <v>5</v>
      </c>
    </row>
    <row r="493" spans="1:22" ht="13.5" customHeight="1">
      <c r="A493" s="509"/>
      <c r="B493" s="511"/>
      <c r="C493" s="610" t="s">
        <v>708</v>
      </c>
      <c r="D493" s="266" t="s">
        <v>903</v>
      </c>
      <c r="E493" s="266">
        <v>113.5</v>
      </c>
      <c r="F493" s="266">
        <v>145</v>
      </c>
      <c r="G493" s="266">
        <v>5.7</v>
      </c>
      <c r="H493" s="266">
        <v>30.15</v>
      </c>
      <c r="I493" s="281">
        <v>428.95</v>
      </c>
      <c r="J493" s="266">
        <v>21.1</v>
      </c>
      <c r="K493" s="266">
        <v>69.98</v>
      </c>
      <c r="L493" s="266">
        <v>131.30000000000001</v>
      </c>
      <c r="M493" s="266">
        <v>122.6</v>
      </c>
      <c r="N493" s="266">
        <v>93.4</v>
      </c>
      <c r="O493" s="266">
        <v>27.03</v>
      </c>
      <c r="P493" s="267">
        <v>15.22</v>
      </c>
      <c r="Q493" s="267">
        <v>14.89</v>
      </c>
      <c r="R493" s="267">
        <v>14.95</v>
      </c>
      <c r="S493" s="267">
        <v>15.020000000000001</v>
      </c>
      <c r="T493" s="267">
        <v>662.53</v>
      </c>
      <c r="U493" s="267">
        <v>8.5260115606936662</v>
      </c>
      <c r="V493" s="265">
        <v>4</v>
      </c>
    </row>
    <row r="494" spans="1:22" ht="13.5" customHeight="1">
      <c r="A494" s="509"/>
      <c r="B494" s="511"/>
      <c r="C494" s="610"/>
      <c r="D494" s="269" t="s">
        <v>904</v>
      </c>
      <c r="E494" s="269">
        <f>AVERAGE(E482:E493)</f>
        <v>107.91666666666667</v>
      </c>
      <c r="F494" s="269">
        <f t="shared" ref="F494:T494" si="55">AVERAGE(F482:F493)</f>
        <v>148.25</v>
      </c>
      <c r="G494" s="269">
        <f t="shared" si="55"/>
        <v>8.019166666666667</v>
      </c>
      <c r="H494" s="269">
        <f t="shared" si="55"/>
        <v>32.652499999999996</v>
      </c>
      <c r="I494" s="611">
        <f>AVERAGE(I482:I493)</f>
        <v>328.36512832177112</v>
      </c>
      <c r="J494" s="269">
        <f t="shared" si="55"/>
        <v>21.365833333333331</v>
      </c>
      <c r="K494" s="269">
        <f t="shared" si="55"/>
        <v>65.893333333333331</v>
      </c>
      <c r="L494" s="269">
        <f t="shared" si="55"/>
        <v>138.74999999999997</v>
      </c>
      <c r="M494" s="269">
        <f t="shared" si="55"/>
        <v>125.90833333333335</v>
      </c>
      <c r="N494" s="269">
        <f t="shared" si="55"/>
        <v>90.782500000000013</v>
      </c>
      <c r="O494" s="269">
        <f t="shared" si="55"/>
        <v>27.122500000000002</v>
      </c>
      <c r="P494" s="270">
        <f t="shared" si="55"/>
        <v>14.531666666666668</v>
      </c>
      <c r="Q494" s="270">
        <f t="shared" si="55"/>
        <v>14.225</v>
      </c>
      <c r="R494" s="270">
        <f t="shared" si="55"/>
        <v>14.332499999999996</v>
      </c>
      <c r="S494" s="270">
        <f t="shared" si="55"/>
        <v>14.36305555555556</v>
      </c>
      <c r="T494" s="270">
        <f t="shared" si="55"/>
        <v>684.07518518518521</v>
      </c>
      <c r="U494" s="270">
        <v>4.96</v>
      </c>
      <c r="V494" s="268"/>
    </row>
    <row r="495" spans="1:22" ht="13.5" customHeight="1">
      <c r="A495" s="509" t="s">
        <v>905</v>
      </c>
      <c r="B495" s="511"/>
      <c r="C495" s="509" t="s">
        <v>906</v>
      </c>
      <c r="D495" s="265" t="s">
        <v>895</v>
      </c>
      <c r="E495" s="612">
        <v>106</v>
      </c>
      <c r="F495" s="612">
        <v>140</v>
      </c>
      <c r="G495" s="612">
        <v>7.5</v>
      </c>
      <c r="H495" s="612">
        <v>33.1</v>
      </c>
      <c r="I495" s="613">
        <v>341.3</v>
      </c>
      <c r="J495" s="614">
        <v>20.9</v>
      </c>
      <c r="K495" s="613">
        <v>63.1</v>
      </c>
      <c r="L495" s="614">
        <v>129</v>
      </c>
      <c r="M495" s="613">
        <v>117</v>
      </c>
      <c r="N495" s="613">
        <v>90.7</v>
      </c>
      <c r="O495" s="613">
        <v>26.9</v>
      </c>
      <c r="P495" s="272">
        <v>168.2</v>
      </c>
      <c r="Q495" s="272">
        <v>161.9</v>
      </c>
      <c r="R495" s="489"/>
      <c r="S495" s="615">
        <v>165.05</v>
      </c>
      <c r="T495" s="272">
        <v>660.2</v>
      </c>
      <c r="U495" s="272">
        <v>4.3600000000000003</v>
      </c>
      <c r="V495" s="489">
        <v>1</v>
      </c>
    </row>
    <row r="496" spans="1:22" ht="13.5" customHeight="1">
      <c r="A496" s="509"/>
      <c r="B496" s="511"/>
      <c r="C496" s="509"/>
      <c r="D496" s="265" t="s">
        <v>893</v>
      </c>
      <c r="E496" s="612">
        <v>98.3</v>
      </c>
      <c r="F496" s="612">
        <v>162</v>
      </c>
      <c r="G496" s="613">
        <v>9.3699999999999992</v>
      </c>
      <c r="H496" s="613">
        <v>46.23</v>
      </c>
      <c r="I496" s="613">
        <v>393.4</v>
      </c>
      <c r="J496" s="613">
        <v>21.3</v>
      </c>
      <c r="K496" s="613">
        <v>46.07</v>
      </c>
      <c r="L496" s="613">
        <v>178.78</v>
      </c>
      <c r="M496" s="613">
        <v>141.33000000000001</v>
      </c>
      <c r="N496" s="613">
        <v>79.05</v>
      </c>
      <c r="O496" s="613">
        <v>27.13</v>
      </c>
      <c r="P496" s="615">
        <v>360.14</v>
      </c>
      <c r="Q496" s="615">
        <v>356.54</v>
      </c>
      <c r="R496" s="489"/>
      <c r="S496" s="615">
        <v>358.34</v>
      </c>
      <c r="T496" s="615">
        <v>716.68</v>
      </c>
      <c r="U496" s="615">
        <v>4.3600000000000003</v>
      </c>
      <c r="V496" s="295">
        <v>1</v>
      </c>
    </row>
    <row r="497" spans="1:22" ht="13.5" customHeight="1">
      <c r="A497" s="509"/>
      <c r="B497" s="511"/>
      <c r="C497" s="509"/>
      <c r="D497" s="265" t="s">
        <v>901</v>
      </c>
      <c r="E497" s="612">
        <v>100</v>
      </c>
      <c r="F497" s="612">
        <v>154</v>
      </c>
      <c r="G497" s="612">
        <v>10.199999999999999</v>
      </c>
      <c r="H497" s="612">
        <v>33.799999999999997</v>
      </c>
      <c r="I497" s="612">
        <v>334.6</v>
      </c>
      <c r="J497" s="612">
        <v>23.2</v>
      </c>
      <c r="K497" s="612">
        <v>68.599999999999994</v>
      </c>
      <c r="L497" s="612">
        <v>133.69999999999999</v>
      </c>
      <c r="M497" s="612">
        <v>124.6</v>
      </c>
      <c r="N497" s="612">
        <v>93.2</v>
      </c>
      <c r="O497" s="612">
        <v>28</v>
      </c>
      <c r="P497" s="272">
        <v>208.5</v>
      </c>
      <c r="Q497" s="272">
        <v>216.4</v>
      </c>
      <c r="R497" s="489"/>
      <c r="S497" s="272">
        <v>212.45</v>
      </c>
      <c r="T497" s="272">
        <v>708.17</v>
      </c>
      <c r="U497" s="272">
        <v>8.25</v>
      </c>
      <c r="V497" s="489">
        <v>1</v>
      </c>
    </row>
    <row r="498" spans="1:22" ht="13.5" customHeight="1">
      <c r="A498" s="509"/>
      <c r="B498" s="511"/>
      <c r="C498" s="509"/>
      <c r="D498" s="265" t="s">
        <v>897</v>
      </c>
      <c r="E498" s="613">
        <v>114.6</v>
      </c>
      <c r="F498" s="613">
        <v>147</v>
      </c>
      <c r="G498" s="613">
        <v>8.8000000000000007</v>
      </c>
      <c r="H498" s="613">
        <v>32.5</v>
      </c>
      <c r="I498" s="613">
        <v>369.3</v>
      </c>
      <c r="J498" s="613">
        <v>24.6</v>
      </c>
      <c r="K498" s="613">
        <v>75.900000000000006</v>
      </c>
      <c r="L498" s="613">
        <v>111</v>
      </c>
      <c r="M498" s="613">
        <v>106.7</v>
      </c>
      <c r="N498" s="613">
        <v>96.2</v>
      </c>
      <c r="O498" s="613">
        <v>29.9</v>
      </c>
      <c r="P498" s="615">
        <v>189.13</v>
      </c>
      <c r="Q498" s="615">
        <v>187.39</v>
      </c>
      <c r="R498" s="489"/>
      <c r="S498" s="615">
        <v>188.3</v>
      </c>
      <c r="T498" s="615">
        <v>753</v>
      </c>
      <c r="U498" s="615">
        <v>7.444</v>
      </c>
      <c r="V498" s="295">
        <v>1</v>
      </c>
    </row>
    <row r="499" spans="1:22" ht="13.5" customHeight="1">
      <c r="A499" s="509"/>
      <c r="B499" s="511"/>
      <c r="C499" s="509"/>
      <c r="D499" s="265" t="s">
        <v>907</v>
      </c>
      <c r="E499" s="616"/>
      <c r="F499" s="612">
        <v>151</v>
      </c>
      <c r="G499" s="616"/>
      <c r="H499" s="616"/>
      <c r="I499" s="616"/>
      <c r="J499" s="616"/>
      <c r="K499" s="616"/>
      <c r="L499" s="612"/>
      <c r="M499" s="612"/>
      <c r="N499" s="612"/>
      <c r="O499" s="612"/>
      <c r="P499" s="615">
        <v>198.08</v>
      </c>
      <c r="Q499" s="615">
        <v>191.6</v>
      </c>
      <c r="R499" s="489"/>
      <c r="S499" s="615">
        <v>194.84</v>
      </c>
      <c r="T499" s="615">
        <v>698.4</v>
      </c>
      <c r="U499" s="272">
        <v>2.95</v>
      </c>
      <c r="V499" s="489">
        <v>1</v>
      </c>
    </row>
    <row r="500" spans="1:22" ht="13.5" customHeight="1">
      <c r="A500" s="509"/>
      <c r="B500" s="511"/>
      <c r="C500" s="509"/>
      <c r="D500" s="265" t="s">
        <v>908</v>
      </c>
      <c r="E500" s="613">
        <v>107.5</v>
      </c>
      <c r="F500" s="613">
        <v>147</v>
      </c>
      <c r="G500" s="613">
        <v>6.8</v>
      </c>
      <c r="H500" s="613">
        <v>36.299999999999997</v>
      </c>
      <c r="I500" s="613">
        <v>433.8</v>
      </c>
      <c r="J500" s="613">
        <v>23.7</v>
      </c>
      <c r="K500" s="613">
        <v>65.3</v>
      </c>
      <c r="L500" s="613">
        <v>124.4</v>
      </c>
      <c r="M500" s="613">
        <v>113.8</v>
      </c>
      <c r="N500" s="614">
        <v>91.5</v>
      </c>
      <c r="O500" s="614">
        <v>27.2</v>
      </c>
      <c r="P500" s="615">
        <v>231.7</v>
      </c>
      <c r="Q500" s="615">
        <v>213.4</v>
      </c>
      <c r="R500" s="489"/>
      <c r="S500" s="615">
        <v>222.5</v>
      </c>
      <c r="T500" s="617">
        <v>659.7</v>
      </c>
      <c r="U500" s="615">
        <v>3.6</v>
      </c>
      <c r="V500" s="295">
        <v>2</v>
      </c>
    </row>
    <row r="501" spans="1:22" ht="13.5" customHeight="1">
      <c r="A501" s="509"/>
      <c r="B501" s="511"/>
      <c r="C501" s="509"/>
      <c r="D501" s="265" t="s">
        <v>909</v>
      </c>
      <c r="E501" s="612">
        <v>112.7</v>
      </c>
      <c r="F501" s="612">
        <v>140</v>
      </c>
      <c r="G501" s="612">
        <v>7.2</v>
      </c>
      <c r="H501" s="612">
        <v>32.200000000000003</v>
      </c>
      <c r="I501" s="612">
        <v>344.4</v>
      </c>
      <c r="J501" s="612">
        <v>21.3</v>
      </c>
      <c r="K501" s="612">
        <v>66.099999999999994</v>
      </c>
      <c r="L501" s="612">
        <v>104.8</v>
      </c>
      <c r="M501" s="612">
        <v>93.9</v>
      </c>
      <c r="N501" s="612">
        <v>89.6</v>
      </c>
      <c r="O501" s="612">
        <v>28.7</v>
      </c>
      <c r="P501" s="272">
        <v>369.24</v>
      </c>
      <c r="Q501" s="272">
        <v>372.8</v>
      </c>
      <c r="R501" s="489"/>
      <c r="S501" s="272">
        <v>371.02</v>
      </c>
      <c r="T501" s="272">
        <v>742</v>
      </c>
      <c r="U501" s="272">
        <v>5.33</v>
      </c>
      <c r="V501" s="489">
        <v>1</v>
      </c>
    </row>
    <row r="502" spans="1:22" ht="13.5" customHeight="1">
      <c r="A502" s="509"/>
      <c r="B502" s="511"/>
      <c r="C502" s="509"/>
      <c r="D502" s="265" t="s">
        <v>910</v>
      </c>
      <c r="E502" s="618">
        <v>109.3</v>
      </c>
      <c r="F502" s="618">
        <v>154</v>
      </c>
      <c r="G502" s="613">
        <v>8.6</v>
      </c>
      <c r="H502" s="613">
        <v>38.1</v>
      </c>
      <c r="I502" s="618">
        <v>343.3</v>
      </c>
      <c r="J502" s="618">
        <v>24.6</v>
      </c>
      <c r="K502" s="618">
        <v>64.5</v>
      </c>
      <c r="L502" s="619">
        <v>150.19999999999999</v>
      </c>
      <c r="M502" s="619">
        <v>135.4</v>
      </c>
      <c r="N502" s="619">
        <v>90.1</v>
      </c>
      <c r="O502" s="619">
        <v>27.4</v>
      </c>
      <c r="P502" s="620">
        <v>404.2</v>
      </c>
      <c r="Q502" s="620">
        <v>437.5</v>
      </c>
      <c r="R502" s="489"/>
      <c r="S502" s="620">
        <v>420.9</v>
      </c>
      <c r="T502" s="621">
        <v>841.7</v>
      </c>
      <c r="U502" s="620">
        <v>5.6</v>
      </c>
      <c r="V502" s="622">
        <v>2</v>
      </c>
    </row>
    <row r="503" spans="1:22" ht="13.5" customHeight="1">
      <c r="A503" s="509"/>
      <c r="B503" s="511"/>
      <c r="C503" s="509"/>
      <c r="D503" s="265" t="s">
        <v>911</v>
      </c>
      <c r="E503" s="612">
        <v>117</v>
      </c>
      <c r="F503" s="612">
        <v>152</v>
      </c>
      <c r="G503" s="612">
        <v>7.4</v>
      </c>
      <c r="H503" s="612">
        <v>32.65</v>
      </c>
      <c r="I503" s="612">
        <v>341.2</v>
      </c>
      <c r="J503" s="612">
        <v>23.79</v>
      </c>
      <c r="K503" s="612">
        <v>72.900000000000006</v>
      </c>
      <c r="L503" s="612">
        <v>140.30000000000001</v>
      </c>
      <c r="M503" s="612">
        <v>120.2</v>
      </c>
      <c r="N503" s="612">
        <v>85.67</v>
      </c>
      <c r="O503" s="612">
        <v>29.3</v>
      </c>
      <c r="P503" s="272">
        <v>155.1</v>
      </c>
      <c r="Q503" s="272">
        <v>158.19999999999999</v>
      </c>
      <c r="R503" s="489"/>
      <c r="S503" s="272">
        <v>156.65</v>
      </c>
      <c r="T503" s="272">
        <v>773.62</v>
      </c>
      <c r="U503" s="272">
        <v>3.37</v>
      </c>
      <c r="V503" s="489">
        <v>2</v>
      </c>
    </row>
    <row r="504" spans="1:22" ht="13.5" customHeight="1">
      <c r="A504" s="509"/>
      <c r="B504" s="511"/>
      <c r="C504" s="509"/>
      <c r="D504" s="265" t="s">
        <v>912</v>
      </c>
      <c r="E504" s="613">
        <v>99.88</v>
      </c>
      <c r="F504" s="612">
        <v>154</v>
      </c>
      <c r="G504" s="612">
        <v>7.2</v>
      </c>
      <c r="H504" s="612">
        <v>28.62</v>
      </c>
      <c r="I504" s="612">
        <v>297.5</v>
      </c>
      <c r="J504" s="612">
        <v>20.16</v>
      </c>
      <c r="K504" s="612">
        <v>70.44</v>
      </c>
      <c r="L504" s="612">
        <v>137.5</v>
      </c>
      <c r="M504" s="612">
        <v>126.2</v>
      </c>
      <c r="N504" s="612">
        <v>91.8</v>
      </c>
      <c r="O504" s="612">
        <v>28</v>
      </c>
      <c r="P504" s="615">
        <v>152.49</v>
      </c>
      <c r="Q504" s="615">
        <v>134.94999999999999</v>
      </c>
      <c r="R504" s="489"/>
      <c r="S504" s="615">
        <v>143.72</v>
      </c>
      <c r="T504" s="615">
        <v>737.04</v>
      </c>
      <c r="U504" s="615">
        <v>9.9600000000000009</v>
      </c>
      <c r="V504" s="295">
        <v>2</v>
      </c>
    </row>
    <row r="505" spans="1:22" ht="13.5" customHeight="1">
      <c r="A505" s="509"/>
      <c r="B505" s="511"/>
      <c r="C505" s="509"/>
      <c r="D505" s="268" t="s">
        <v>913</v>
      </c>
      <c r="E505" s="623">
        <f>AVERAGE(E495:E504)</f>
        <v>107.25333333333333</v>
      </c>
      <c r="F505" s="623">
        <f t="shared" ref="F505:Q505" si="56">AVERAGE(F495:F504)</f>
        <v>150.1</v>
      </c>
      <c r="G505" s="623">
        <f t="shared" si="56"/>
        <v>8.1188888888888897</v>
      </c>
      <c r="H505" s="623">
        <f t="shared" si="56"/>
        <v>34.833333333333336</v>
      </c>
      <c r="I505" s="623">
        <f t="shared" si="56"/>
        <v>355.42222222222222</v>
      </c>
      <c r="J505" s="623">
        <f t="shared" si="56"/>
        <v>22.616666666666664</v>
      </c>
      <c r="K505" s="623">
        <f t="shared" si="56"/>
        <v>65.878888888888866</v>
      </c>
      <c r="L505" s="623">
        <f t="shared" si="56"/>
        <v>134.40888888888887</v>
      </c>
      <c r="M505" s="623">
        <f t="shared" si="56"/>
        <v>119.90333333333335</v>
      </c>
      <c r="N505" s="623">
        <f t="shared" si="56"/>
        <v>89.757777777777775</v>
      </c>
      <c r="O505" s="623">
        <f t="shared" si="56"/>
        <v>28.058888888888887</v>
      </c>
      <c r="P505" s="624">
        <f t="shared" si="56"/>
        <v>243.67799999999997</v>
      </c>
      <c r="Q505" s="624">
        <f t="shared" si="56"/>
        <v>243.06799999999993</v>
      </c>
      <c r="R505" s="489"/>
      <c r="S505" s="624">
        <f>AVERAGE(S495:S504)</f>
        <v>243.37699999999995</v>
      </c>
      <c r="T505" s="624">
        <f>AVERAGE(T495:T504)</f>
        <v>729.05100000000004</v>
      </c>
      <c r="U505" s="624">
        <f>AVERAGE(U495:U504)</f>
        <v>5.5223999999999993</v>
      </c>
      <c r="V505" s="625">
        <v>1</v>
      </c>
    </row>
    <row r="506" spans="1:22" ht="13.5" customHeight="1">
      <c r="A506" s="509" t="s">
        <v>914</v>
      </c>
      <c r="B506" s="511" t="s">
        <v>709</v>
      </c>
      <c r="C506" s="510" t="s">
        <v>915</v>
      </c>
      <c r="D506" s="492" t="s">
        <v>783</v>
      </c>
      <c r="E506" s="276">
        <v>105.6</v>
      </c>
      <c r="F506" s="276">
        <v>151</v>
      </c>
      <c r="G506" s="276">
        <v>7.9</v>
      </c>
      <c r="H506" s="276">
        <v>36.200000000000003</v>
      </c>
      <c r="I506" s="276">
        <v>358.2</v>
      </c>
      <c r="J506" s="276">
        <v>21.8</v>
      </c>
      <c r="K506" s="276">
        <v>60.2</v>
      </c>
      <c r="L506" s="276">
        <v>132.30000000000001</v>
      </c>
      <c r="M506" s="276">
        <v>121.2</v>
      </c>
      <c r="N506" s="276">
        <v>91.6</v>
      </c>
      <c r="O506" s="276">
        <v>27.9</v>
      </c>
      <c r="P506" s="276">
        <v>17</v>
      </c>
      <c r="Q506" s="276">
        <v>16.45</v>
      </c>
      <c r="R506" s="276">
        <v>16.95</v>
      </c>
      <c r="S506" s="276">
        <v>16.8</v>
      </c>
      <c r="T506" s="276">
        <v>696.52</v>
      </c>
      <c r="U506" s="277">
        <v>-0.69</v>
      </c>
      <c r="V506" s="278">
        <v>11</v>
      </c>
    </row>
    <row r="507" spans="1:22" ht="13.5" customHeight="1">
      <c r="A507" s="509"/>
      <c r="B507" s="511"/>
      <c r="C507" s="510"/>
      <c r="D507" s="492" t="s">
        <v>799</v>
      </c>
      <c r="E507" s="276">
        <v>95.3</v>
      </c>
      <c r="F507" s="276">
        <v>148</v>
      </c>
      <c r="G507" s="276">
        <v>10</v>
      </c>
      <c r="H507" s="276">
        <v>36.6</v>
      </c>
      <c r="I507" s="276">
        <v>268</v>
      </c>
      <c r="J507" s="276">
        <v>22</v>
      </c>
      <c r="K507" s="276">
        <v>60.2</v>
      </c>
      <c r="L507" s="276">
        <v>106.6</v>
      </c>
      <c r="M507" s="276">
        <v>93.6</v>
      </c>
      <c r="N507" s="276">
        <v>87.8</v>
      </c>
      <c r="O507" s="276">
        <v>26.3</v>
      </c>
      <c r="P507" s="276">
        <v>12.15</v>
      </c>
      <c r="Q507" s="276">
        <v>12.1</v>
      </c>
      <c r="R507" s="276">
        <v>12.34</v>
      </c>
      <c r="S507" s="276">
        <v>12.2</v>
      </c>
      <c r="T507" s="276">
        <v>609.79999999999995</v>
      </c>
      <c r="U507" s="277">
        <v>6.09</v>
      </c>
      <c r="V507" s="278">
        <v>4</v>
      </c>
    </row>
    <row r="508" spans="1:22" ht="13.5" customHeight="1">
      <c r="A508" s="509"/>
      <c r="B508" s="511"/>
      <c r="C508" s="510"/>
      <c r="D508" s="492" t="s">
        <v>804</v>
      </c>
      <c r="E508" s="276">
        <v>94</v>
      </c>
      <c r="F508" s="276">
        <v>146</v>
      </c>
      <c r="G508" s="276">
        <v>7.6</v>
      </c>
      <c r="H508" s="276">
        <v>34.200000000000003</v>
      </c>
      <c r="I508" s="276">
        <v>350</v>
      </c>
      <c r="J508" s="276">
        <v>21.7</v>
      </c>
      <c r="K508" s="276">
        <v>63.5</v>
      </c>
      <c r="L508" s="276">
        <v>128</v>
      </c>
      <c r="M508" s="276">
        <v>115</v>
      </c>
      <c r="N508" s="276">
        <v>89.8</v>
      </c>
      <c r="O508" s="276">
        <v>27.1</v>
      </c>
      <c r="P508" s="276">
        <v>12.83</v>
      </c>
      <c r="Q508" s="276">
        <v>12.18</v>
      </c>
      <c r="R508" s="276">
        <v>12.65</v>
      </c>
      <c r="S508" s="276">
        <v>12.55</v>
      </c>
      <c r="T508" s="276">
        <v>627.70000000000005</v>
      </c>
      <c r="U508" s="277">
        <v>-1.2</v>
      </c>
      <c r="V508" s="278">
        <v>13</v>
      </c>
    </row>
    <row r="509" spans="1:22" ht="13.5" customHeight="1">
      <c r="A509" s="509"/>
      <c r="B509" s="511"/>
      <c r="C509" s="510"/>
      <c r="D509" s="492" t="s">
        <v>788</v>
      </c>
      <c r="E509" s="276">
        <v>97.8</v>
      </c>
      <c r="F509" s="276">
        <v>147</v>
      </c>
      <c r="G509" s="276">
        <v>6.21</v>
      </c>
      <c r="H509" s="276">
        <v>31.27</v>
      </c>
      <c r="I509" s="276">
        <v>503.54</v>
      </c>
      <c r="J509" s="276">
        <v>21.7</v>
      </c>
      <c r="K509" s="276">
        <v>69.400000000000006</v>
      </c>
      <c r="L509" s="276">
        <v>130.80000000000001</v>
      </c>
      <c r="M509" s="276">
        <v>119.2</v>
      </c>
      <c r="N509" s="276">
        <v>91.1</v>
      </c>
      <c r="O509" s="276">
        <v>25.8</v>
      </c>
      <c r="P509" s="276">
        <v>13.45</v>
      </c>
      <c r="Q509" s="276">
        <v>13.42</v>
      </c>
      <c r="R509" s="276">
        <v>13.78</v>
      </c>
      <c r="S509" s="276">
        <v>13.55</v>
      </c>
      <c r="T509" s="276">
        <v>597.69000000000005</v>
      </c>
      <c r="U509" s="277">
        <v>4.47</v>
      </c>
      <c r="V509" s="278">
        <v>9</v>
      </c>
    </row>
    <row r="510" spans="1:22" ht="13.5" customHeight="1">
      <c r="A510" s="509"/>
      <c r="B510" s="511"/>
      <c r="C510" s="510"/>
      <c r="D510" s="492" t="s">
        <v>890</v>
      </c>
      <c r="E510" s="276">
        <v>103.1</v>
      </c>
      <c r="F510" s="276">
        <v>158</v>
      </c>
      <c r="G510" s="276">
        <v>8.1</v>
      </c>
      <c r="H510" s="276">
        <v>41.1</v>
      </c>
      <c r="I510" s="276">
        <v>407.4</v>
      </c>
      <c r="J510" s="276">
        <v>27.8</v>
      </c>
      <c r="K510" s="276">
        <v>67.599999999999994</v>
      </c>
      <c r="L510" s="276">
        <v>118.8</v>
      </c>
      <c r="M510" s="276">
        <v>96.6</v>
      </c>
      <c r="N510" s="276">
        <v>81.3</v>
      </c>
      <c r="O510" s="276">
        <v>27.9</v>
      </c>
      <c r="P510" s="276">
        <v>11.94</v>
      </c>
      <c r="Q510" s="276">
        <v>13.14</v>
      </c>
      <c r="R510" s="276">
        <v>11.62</v>
      </c>
      <c r="S510" s="276">
        <v>12.23</v>
      </c>
      <c r="T510" s="276">
        <v>544</v>
      </c>
      <c r="U510" s="277">
        <v>-4.63</v>
      </c>
      <c r="V510" s="278">
        <v>14</v>
      </c>
    </row>
    <row r="511" spans="1:22" ht="13.5" customHeight="1">
      <c r="A511" s="509"/>
      <c r="B511" s="511"/>
      <c r="C511" s="510"/>
      <c r="D511" s="492" t="s">
        <v>753</v>
      </c>
      <c r="E511" s="276">
        <v>102</v>
      </c>
      <c r="F511" s="276">
        <v>158</v>
      </c>
      <c r="G511" s="276">
        <v>8.58</v>
      </c>
      <c r="H511" s="276">
        <v>29.22</v>
      </c>
      <c r="I511" s="276">
        <v>240.5</v>
      </c>
      <c r="J511" s="276">
        <v>19.8</v>
      </c>
      <c r="K511" s="276">
        <v>67.7</v>
      </c>
      <c r="L511" s="276">
        <v>119.2</v>
      </c>
      <c r="M511" s="276">
        <v>105</v>
      </c>
      <c r="N511" s="276">
        <v>88.1</v>
      </c>
      <c r="O511" s="276">
        <v>28.7</v>
      </c>
      <c r="P511" s="276">
        <v>16.61</v>
      </c>
      <c r="Q511" s="276">
        <v>16.13</v>
      </c>
      <c r="R511" s="276">
        <v>17.489999999999998</v>
      </c>
      <c r="S511" s="276">
        <v>16.739999999999998</v>
      </c>
      <c r="T511" s="276">
        <v>761.81</v>
      </c>
      <c r="U511" s="277">
        <v>11.37</v>
      </c>
      <c r="V511" s="278">
        <v>2</v>
      </c>
    </row>
    <row r="512" spans="1:22" ht="13.5" customHeight="1">
      <c r="A512" s="509"/>
      <c r="B512" s="511"/>
      <c r="C512" s="510"/>
      <c r="D512" s="492" t="s">
        <v>784</v>
      </c>
      <c r="E512" s="276">
        <v>99</v>
      </c>
      <c r="F512" s="276">
        <v>158</v>
      </c>
      <c r="G512" s="276">
        <v>8.1199999999999992</v>
      </c>
      <c r="H512" s="276">
        <v>32.89</v>
      </c>
      <c r="I512" s="276">
        <v>305</v>
      </c>
      <c r="J512" s="276">
        <v>22.96</v>
      </c>
      <c r="K512" s="276">
        <v>69.81</v>
      </c>
      <c r="L512" s="276">
        <v>118.5</v>
      </c>
      <c r="M512" s="276">
        <v>114.1</v>
      </c>
      <c r="N512" s="276">
        <v>96.29</v>
      </c>
      <c r="O512" s="276">
        <v>26</v>
      </c>
      <c r="P512" s="276">
        <v>14</v>
      </c>
      <c r="Q512" s="276">
        <v>13.85</v>
      </c>
      <c r="R512" s="276">
        <v>13.75</v>
      </c>
      <c r="S512" s="276">
        <v>13.867000000000001</v>
      </c>
      <c r="T512" s="276">
        <v>693.33</v>
      </c>
      <c r="U512" s="277">
        <v>4</v>
      </c>
      <c r="V512" s="278">
        <v>7</v>
      </c>
    </row>
    <row r="513" spans="1:22" ht="13.5" customHeight="1">
      <c r="A513" s="509"/>
      <c r="B513" s="511"/>
      <c r="C513" s="510"/>
      <c r="D513" s="492" t="s">
        <v>750</v>
      </c>
      <c r="E513" s="276">
        <v>105.6</v>
      </c>
      <c r="F513" s="276">
        <v>157</v>
      </c>
      <c r="G513" s="276">
        <v>9.9499999999999993</v>
      </c>
      <c r="H513" s="276">
        <v>49.36</v>
      </c>
      <c r="I513" s="276">
        <v>396.1</v>
      </c>
      <c r="J513" s="276">
        <v>22.09</v>
      </c>
      <c r="K513" s="276">
        <v>44.76</v>
      </c>
      <c r="L513" s="276">
        <v>122</v>
      </c>
      <c r="M513" s="276">
        <v>117.8</v>
      </c>
      <c r="N513" s="276">
        <v>96.56</v>
      </c>
      <c r="O513" s="276">
        <v>29.52</v>
      </c>
      <c r="P513" s="276">
        <v>14.07</v>
      </c>
      <c r="Q513" s="276">
        <v>13.28</v>
      </c>
      <c r="R513" s="276">
        <v>13.15</v>
      </c>
      <c r="S513" s="276">
        <v>13.5</v>
      </c>
      <c r="T513" s="276">
        <v>675</v>
      </c>
      <c r="U513" s="277">
        <v>10.050000000000001</v>
      </c>
      <c r="V513" s="278">
        <v>2</v>
      </c>
    </row>
    <row r="514" spans="1:22" ht="13.5" customHeight="1">
      <c r="A514" s="509"/>
      <c r="B514" s="511"/>
      <c r="C514" s="510"/>
      <c r="D514" s="492" t="s">
        <v>781</v>
      </c>
      <c r="E514" s="276">
        <v>91</v>
      </c>
      <c r="F514" s="276">
        <v>154</v>
      </c>
      <c r="G514" s="276">
        <v>9.6</v>
      </c>
      <c r="H514" s="276">
        <v>30.2</v>
      </c>
      <c r="I514" s="276">
        <v>314.60000000000002</v>
      </c>
      <c r="J514" s="276">
        <v>21.7</v>
      </c>
      <c r="K514" s="276">
        <v>71.900000000000006</v>
      </c>
      <c r="L514" s="276">
        <v>127.5</v>
      </c>
      <c r="M514" s="276">
        <v>116.4</v>
      </c>
      <c r="N514" s="276">
        <v>91.3</v>
      </c>
      <c r="O514" s="276">
        <v>27.8</v>
      </c>
      <c r="P514" s="276">
        <v>13.2</v>
      </c>
      <c r="Q514" s="276">
        <v>13.9</v>
      </c>
      <c r="R514" s="276">
        <v>15.75</v>
      </c>
      <c r="S514" s="276">
        <v>14.28</v>
      </c>
      <c r="T514" s="276">
        <v>714.17</v>
      </c>
      <c r="U514" s="277">
        <v>6.9</v>
      </c>
      <c r="V514" s="278">
        <v>8</v>
      </c>
    </row>
    <row r="515" spans="1:22" ht="13.5" customHeight="1">
      <c r="A515" s="509"/>
      <c r="B515" s="511"/>
      <c r="C515" s="510"/>
      <c r="D515" s="492" t="s">
        <v>787</v>
      </c>
      <c r="E515" s="276">
        <v>103</v>
      </c>
      <c r="F515" s="276">
        <v>149</v>
      </c>
      <c r="G515" s="276">
        <v>7.5</v>
      </c>
      <c r="H515" s="276">
        <v>33.200000000000003</v>
      </c>
      <c r="I515" s="276">
        <v>344.4</v>
      </c>
      <c r="J515" s="276">
        <v>24.8</v>
      </c>
      <c r="K515" s="276">
        <v>74.599999999999994</v>
      </c>
      <c r="L515" s="276">
        <v>119.9</v>
      </c>
      <c r="M515" s="276">
        <v>114.3</v>
      </c>
      <c r="N515" s="276">
        <v>95.3</v>
      </c>
      <c r="O515" s="276">
        <v>27.38</v>
      </c>
      <c r="P515" s="276">
        <v>15.8</v>
      </c>
      <c r="Q515" s="276">
        <v>14.66</v>
      </c>
      <c r="R515" s="276">
        <v>15.25</v>
      </c>
      <c r="S515" s="276">
        <v>15.24</v>
      </c>
      <c r="T515" s="276">
        <v>677.2</v>
      </c>
      <c r="U515" s="277">
        <v>6.92</v>
      </c>
      <c r="V515" s="278">
        <v>3</v>
      </c>
    </row>
    <row r="516" spans="1:22" ht="13.5" customHeight="1">
      <c r="A516" s="509"/>
      <c r="B516" s="511"/>
      <c r="C516" s="510"/>
      <c r="D516" s="492" t="s">
        <v>891</v>
      </c>
      <c r="E516" s="276">
        <v>92</v>
      </c>
      <c r="F516" s="276">
        <v>148</v>
      </c>
      <c r="G516" s="276">
        <v>7.13</v>
      </c>
      <c r="H516" s="276">
        <v>30.94</v>
      </c>
      <c r="I516" s="276">
        <v>333.9</v>
      </c>
      <c r="J516" s="276">
        <v>25.5</v>
      </c>
      <c r="K516" s="276">
        <v>82.4</v>
      </c>
      <c r="L516" s="276">
        <v>102</v>
      </c>
      <c r="M516" s="276">
        <v>97.9</v>
      </c>
      <c r="N516" s="276">
        <v>96</v>
      </c>
      <c r="O516" s="276">
        <v>28.5</v>
      </c>
      <c r="P516" s="276">
        <v>13.78</v>
      </c>
      <c r="Q516" s="276">
        <v>14.19</v>
      </c>
      <c r="R516" s="276">
        <v>13.89</v>
      </c>
      <c r="S516" s="276">
        <v>13.95</v>
      </c>
      <c r="T516" s="276">
        <v>697.67</v>
      </c>
      <c r="U516" s="277">
        <v>13.89</v>
      </c>
      <c r="V516" s="278">
        <v>1</v>
      </c>
    </row>
    <row r="517" spans="1:22" ht="13.5" customHeight="1">
      <c r="A517" s="509"/>
      <c r="B517" s="511"/>
      <c r="C517" s="510"/>
      <c r="D517" s="459" t="s">
        <v>745</v>
      </c>
      <c r="E517" s="279">
        <v>98.945454545454595</v>
      </c>
      <c r="F517" s="279">
        <v>152.18181818181799</v>
      </c>
      <c r="G517" s="279">
        <v>8.2445454545454506</v>
      </c>
      <c r="H517" s="279">
        <v>35.0163636363636</v>
      </c>
      <c r="I517" s="279">
        <v>347.42181818181803</v>
      </c>
      <c r="J517" s="279">
        <v>22.895454545454498</v>
      </c>
      <c r="K517" s="279">
        <v>66.551818181818206</v>
      </c>
      <c r="L517" s="279">
        <v>120.509090909091</v>
      </c>
      <c r="M517" s="279">
        <v>110.1</v>
      </c>
      <c r="N517" s="279">
        <v>91.377272727272697</v>
      </c>
      <c r="O517" s="279">
        <v>27.5363636363636</v>
      </c>
      <c r="P517" s="279">
        <v>14.0754545454545</v>
      </c>
      <c r="Q517" s="279">
        <v>13.9363636363636</v>
      </c>
      <c r="R517" s="279">
        <v>14.238181818181801</v>
      </c>
      <c r="S517" s="279">
        <v>14.0824545454545</v>
      </c>
      <c r="T517" s="279">
        <v>663.17181818181803</v>
      </c>
      <c r="U517" s="279">
        <v>5.2308983925899302</v>
      </c>
      <c r="V517" s="609">
        <v>5</v>
      </c>
    </row>
    <row r="518" spans="1:22" ht="13.5" customHeight="1">
      <c r="A518" s="509" t="s">
        <v>892</v>
      </c>
      <c r="B518" s="511"/>
      <c r="C518" s="610" t="s">
        <v>710</v>
      </c>
      <c r="D518" s="266" t="s">
        <v>893</v>
      </c>
      <c r="E518" s="266">
        <v>101.6</v>
      </c>
      <c r="F518" s="266">
        <v>155</v>
      </c>
      <c r="G518" s="266">
        <v>9.68</v>
      </c>
      <c r="H518" s="266">
        <v>44.63</v>
      </c>
      <c r="I518" s="281">
        <v>361.05371900826452</v>
      </c>
      <c r="J518" s="266">
        <v>20.93</v>
      </c>
      <c r="K518" s="266">
        <v>46.9</v>
      </c>
      <c r="L518" s="266">
        <v>147.80000000000001</v>
      </c>
      <c r="M518" s="266">
        <v>135</v>
      </c>
      <c r="N518" s="266">
        <v>91.3</v>
      </c>
      <c r="O518" s="266">
        <v>29.6</v>
      </c>
      <c r="P518" s="267">
        <v>14.31</v>
      </c>
      <c r="Q518" s="267">
        <v>15.08</v>
      </c>
      <c r="R518" s="267">
        <v>14.02</v>
      </c>
      <c r="S518" s="267">
        <v>14.469999999999999</v>
      </c>
      <c r="T518" s="267">
        <v>723.5</v>
      </c>
      <c r="U518" s="267">
        <v>9.1251885369532353</v>
      </c>
      <c r="V518" s="265">
        <v>1</v>
      </c>
    </row>
    <row r="519" spans="1:22" ht="13.5" customHeight="1">
      <c r="A519" s="509"/>
      <c r="B519" s="511"/>
      <c r="C519" s="610" t="s">
        <v>710</v>
      </c>
      <c r="D519" s="266" t="s">
        <v>894</v>
      </c>
      <c r="E519" s="266">
        <v>115</v>
      </c>
      <c r="F519" s="266">
        <v>151</v>
      </c>
      <c r="G519" s="266">
        <v>7.2</v>
      </c>
      <c r="H519" s="266">
        <v>35.6</v>
      </c>
      <c r="I519" s="281">
        <v>394.44444444444446</v>
      </c>
      <c r="J519" s="266">
        <v>20.9</v>
      </c>
      <c r="K519" s="266">
        <v>58.8</v>
      </c>
      <c r="L519" s="266">
        <v>125.3</v>
      </c>
      <c r="M519" s="266">
        <v>115.9</v>
      </c>
      <c r="N519" s="266">
        <v>92.4</v>
      </c>
      <c r="O519" s="266">
        <v>29.89</v>
      </c>
      <c r="P519" s="267">
        <v>15.8</v>
      </c>
      <c r="Q519" s="267">
        <v>15.78</v>
      </c>
      <c r="R519" s="267">
        <v>16.329999999999998</v>
      </c>
      <c r="S519" s="267">
        <v>15.969999999999999</v>
      </c>
      <c r="T519" s="267">
        <v>694.4</v>
      </c>
      <c r="U519" s="267">
        <v>6.6325395058980687</v>
      </c>
      <c r="V519" s="265">
        <v>5</v>
      </c>
    </row>
    <row r="520" spans="1:22" ht="13.5" customHeight="1">
      <c r="A520" s="509"/>
      <c r="B520" s="511"/>
      <c r="C520" s="610" t="s">
        <v>710</v>
      </c>
      <c r="D520" s="266" t="s">
        <v>895</v>
      </c>
      <c r="E520" s="266">
        <v>101</v>
      </c>
      <c r="F520" s="266">
        <v>135</v>
      </c>
      <c r="G520" s="266">
        <v>7.6</v>
      </c>
      <c r="H520" s="266">
        <v>31.3</v>
      </c>
      <c r="I520" s="281">
        <v>312</v>
      </c>
      <c r="J520" s="266">
        <v>20.9</v>
      </c>
      <c r="K520" s="266">
        <v>66.8</v>
      </c>
      <c r="L520" s="266">
        <v>134</v>
      </c>
      <c r="M520" s="266">
        <v>121</v>
      </c>
      <c r="N520" s="266">
        <v>90.3</v>
      </c>
      <c r="O520" s="266">
        <v>27.1</v>
      </c>
      <c r="P520" s="267">
        <v>11.85</v>
      </c>
      <c r="Q520" s="267">
        <v>11.36</v>
      </c>
      <c r="R520" s="267">
        <v>11.97</v>
      </c>
      <c r="S520" s="267">
        <v>11.726666666666667</v>
      </c>
      <c r="T520" s="267">
        <v>586.33000000000004</v>
      </c>
      <c r="U520" s="267">
        <v>3.7758112094395044</v>
      </c>
      <c r="V520" s="265">
        <v>10</v>
      </c>
    </row>
    <row r="521" spans="1:22" ht="13.5" customHeight="1">
      <c r="A521" s="509"/>
      <c r="B521" s="511"/>
      <c r="C521" s="610" t="s">
        <v>710</v>
      </c>
      <c r="D521" s="266" t="s">
        <v>896</v>
      </c>
      <c r="E521" s="266">
        <v>96</v>
      </c>
      <c r="F521" s="266">
        <v>152</v>
      </c>
      <c r="G521" s="266">
        <v>9</v>
      </c>
      <c r="H521" s="266">
        <v>33.4</v>
      </c>
      <c r="I521" s="281">
        <v>271.10000000000002</v>
      </c>
      <c r="J521" s="266">
        <v>20.7</v>
      </c>
      <c r="K521" s="266">
        <v>62</v>
      </c>
      <c r="L521" s="266">
        <v>120.7</v>
      </c>
      <c r="M521" s="266">
        <v>109.3</v>
      </c>
      <c r="N521" s="266">
        <v>90.6</v>
      </c>
      <c r="O521" s="266">
        <v>28.8</v>
      </c>
      <c r="P521" s="267">
        <v>15.7</v>
      </c>
      <c r="Q521" s="267">
        <v>16.34</v>
      </c>
      <c r="R521" s="267">
        <v>16.38</v>
      </c>
      <c r="S521" s="267">
        <v>16.14</v>
      </c>
      <c r="T521" s="267">
        <v>768.26400000000001</v>
      </c>
      <c r="U521" s="267">
        <v>9.3887079466084344</v>
      </c>
      <c r="V521" s="265">
        <v>1</v>
      </c>
    </row>
    <row r="522" spans="1:22" ht="13.5" customHeight="1">
      <c r="A522" s="509"/>
      <c r="B522" s="511"/>
      <c r="C522" s="610" t="s">
        <v>710</v>
      </c>
      <c r="D522" s="266" t="s">
        <v>897</v>
      </c>
      <c r="E522" s="266">
        <v>98.8</v>
      </c>
      <c r="F522" s="266">
        <v>143</v>
      </c>
      <c r="G522" s="266">
        <v>6.3</v>
      </c>
      <c r="H522" s="266">
        <v>32.299999999999997</v>
      </c>
      <c r="I522" s="281">
        <v>412.7</v>
      </c>
      <c r="J522" s="266">
        <v>26.2</v>
      </c>
      <c r="K522" s="266">
        <v>81.099999999999994</v>
      </c>
      <c r="L522" s="266">
        <v>121.1</v>
      </c>
      <c r="M522" s="266">
        <v>114.3</v>
      </c>
      <c r="N522" s="266">
        <v>94.4</v>
      </c>
      <c r="O522" s="266">
        <v>26.89</v>
      </c>
      <c r="P522" s="267">
        <v>14.08</v>
      </c>
      <c r="Q522" s="267">
        <v>13.43</v>
      </c>
      <c r="R522" s="267">
        <v>13.7</v>
      </c>
      <c r="S522" s="267">
        <v>13.736666666666665</v>
      </c>
      <c r="T522" s="267">
        <v>681.4</v>
      </c>
      <c r="U522" s="267">
        <v>4.753431621759022</v>
      </c>
      <c r="V522" s="265">
        <v>7</v>
      </c>
    </row>
    <row r="523" spans="1:22" ht="13.5" customHeight="1">
      <c r="A523" s="509"/>
      <c r="B523" s="511"/>
      <c r="C523" s="610" t="s">
        <v>710</v>
      </c>
      <c r="D523" s="266" t="s">
        <v>898</v>
      </c>
      <c r="E523" s="266">
        <v>89.3</v>
      </c>
      <c r="F523" s="266">
        <v>157</v>
      </c>
      <c r="G523" s="266">
        <v>7.8</v>
      </c>
      <c r="H523" s="266">
        <v>48.6</v>
      </c>
      <c r="I523" s="281">
        <v>523.1</v>
      </c>
      <c r="J523" s="266">
        <v>27.7</v>
      </c>
      <c r="K523" s="266">
        <v>57.1</v>
      </c>
      <c r="L523" s="266">
        <v>106.5</v>
      </c>
      <c r="M523" s="266">
        <v>95.2</v>
      </c>
      <c r="N523" s="266">
        <v>89.4</v>
      </c>
      <c r="O523" s="266">
        <v>29.4</v>
      </c>
      <c r="P523" s="267">
        <v>15.6</v>
      </c>
      <c r="Q523" s="267">
        <v>15.2</v>
      </c>
      <c r="R523" s="267">
        <v>14.7</v>
      </c>
      <c r="S523" s="267">
        <v>15.166666666666666</v>
      </c>
      <c r="T523" s="267">
        <v>674.41111111111104</v>
      </c>
      <c r="U523" s="267">
        <v>1.1111111111111072</v>
      </c>
      <c r="V523" s="265">
        <v>10</v>
      </c>
    </row>
    <row r="524" spans="1:22" ht="13.5" customHeight="1">
      <c r="A524" s="509"/>
      <c r="B524" s="511"/>
      <c r="C524" s="610" t="s">
        <v>710</v>
      </c>
      <c r="D524" s="266" t="s">
        <v>899</v>
      </c>
      <c r="E524" s="266">
        <v>111</v>
      </c>
      <c r="F524" s="266">
        <v>153</v>
      </c>
      <c r="G524" s="266">
        <v>8.1</v>
      </c>
      <c r="H524" s="266">
        <v>39.9</v>
      </c>
      <c r="I524" s="281">
        <v>392.6</v>
      </c>
      <c r="J524" s="266">
        <v>24.5</v>
      </c>
      <c r="K524" s="266">
        <v>61.4</v>
      </c>
      <c r="L524" s="266">
        <v>122.8</v>
      </c>
      <c r="M524" s="266">
        <v>110.2</v>
      </c>
      <c r="N524" s="266">
        <v>89.7</v>
      </c>
      <c r="O524" s="266">
        <v>26.7</v>
      </c>
      <c r="P524" s="267">
        <v>14.6</v>
      </c>
      <c r="Q524" s="267">
        <v>15.35</v>
      </c>
      <c r="R524" s="267">
        <v>14.9</v>
      </c>
      <c r="S524" s="267">
        <v>14.950000000000001</v>
      </c>
      <c r="T524" s="267">
        <v>659.17</v>
      </c>
      <c r="U524" s="267">
        <v>3.6994219653179305</v>
      </c>
      <c r="V524" s="265">
        <v>5</v>
      </c>
    </row>
    <row r="525" spans="1:22" ht="13.5" customHeight="1">
      <c r="A525" s="509"/>
      <c r="B525" s="511"/>
      <c r="C525" s="610" t="s">
        <v>710</v>
      </c>
      <c r="D525" s="266" t="s">
        <v>900</v>
      </c>
      <c r="E525" s="266">
        <v>96</v>
      </c>
      <c r="F525" s="266">
        <v>162</v>
      </c>
      <c r="G525" s="266">
        <v>8.35</v>
      </c>
      <c r="H525" s="266">
        <v>35.15</v>
      </c>
      <c r="I525" s="281">
        <v>321</v>
      </c>
      <c r="J525" s="266">
        <v>23.9</v>
      </c>
      <c r="K525" s="266">
        <v>67.989999999999995</v>
      </c>
      <c r="L525" s="266">
        <v>121.5</v>
      </c>
      <c r="M525" s="266">
        <v>115.8</v>
      </c>
      <c r="N525" s="266">
        <v>95.31</v>
      </c>
      <c r="O525" s="266">
        <v>27.3</v>
      </c>
      <c r="P525" s="267">
        <v>15</v>
      </c>
      <c r="Q525" s="267">
        <v>14.9</v>
      </c>
      <c r="R525" s="267">
        <v>15.2</v>
      </c>
      <c r="S525" s="267">
        <v>15.033333333333331</v>
      </c>
      <c r="T525" s="267">
        <v>751.65</v>
      </c>
      <c r="U525" s="267">
        <v>4.8837209302325411</v>
      </c>
      <c r="V525" s="265">
        <v>5</v>
      </c>
    </row>
    <row r="526" spans="1:22" ht="13.5" customHeight="1">
      <c r="A526" s="509"/>
      <c r="B526" s="511"/>
      <c r="C526" s="610" t="s">
        <v>710</v>
      </c>
      <c r="D526" s="266" t="s">
        <v>901</v>
      </c>
      <c r="E526" s="266">
        <v>92</v>
      </c>
      <c r="F526" s="266">
        <v>157</v>
      </c>
      <c r="G526" s="266">
        <v>9.6</v>
      </c>
      <c r="H526" s="266">
        <v>33.1</v>
      </c>
      <c r="I526" s="281">
        <v>344.79</v>
      </c>
      <c r="J526" s="266">
        <v>22.1</v>
      </c>
      <c r="K526" s="266">
        <v>66.77</v>
      </c>
      <c r="L526" s="266">
        <v>132.5</v>
      </c>
      <c r="M526" s="266">
        <v>125.3</v>
      </c>
      <c r="N526" s="266">
        <v>94.6</v>
      </c>
      <c r="O526" s="266">
        <v>28</v>
      </c>
      <c r="P526" s="267">
        <v>14.35</v>
      </c>
      <c r="Q526" s="267">
        <v>12.85</v>
      </c>
      <c r="R526" s="267">
        <v>13.3</v>
      </c>
      <c r="S526" s="267">
        <v>13.5</v>
      </c>
      <c r="T526" s="267">
        <v>675</v>
      </c>
      <c r="U526" s="267">
        <v>3.8461538461538463</v>
      </c>
      <c r="V526" s="265">
        <v>9</v>
      </c>
    </row>
    <row r="527" spans="1:22" ht="13.5" customHeight="1">
      <c r="A527" s="509"/>
      <c r="B527" s="511"/>
      <c r="C527" s="610" t="s">
        <v>710</v>
      </c>
      <c r="D527" s="266" t="s">
        <v>902</v>
      </c>
      <c r="E527" s="266">
        <v>99</v>
      </c>
      <c r="F527" s="266">
        <v>158</v>
      </c>
      <c r="G527" s="266">
        <v>9.6</v>
      </c>
      <c r="H527" s="266">
        <v>33.1</v>
      </c>
      <c r="I527" s="281">
        <v>303.66000000000003</v>
      </c>
      <c r="J527" s="266">
        <v>22.1</v>
      </c>
      <c r="K527" s="266">
        <v>66.8</v>
      </c>
      <c r="L527" s="266">
        <v>130.69999999999999</v>
      </c>
      <c r="M527" s="266">
        <v>121.3</v>
      </c>
      <c r="N527" s="266">
        <v>93.8</v>
      </c>
      <c r="O527" s="266">
        <v>28.3</v>
      </c>
      <c r="P527" s="267">
        <v>12.72</v>
      </c>
      <c r="Q527" s="267">
        <v>12.88</v>
      </c>
      <c r="R527" s="267">
        <v>13.15</v>
      </c>
      <c r="S527" s="267">
        <v>12.916666666666666</v>
      </c>
      <c r="T527" s="267">
        <v>645.83000000000004</v>
      </c>
      <c r="U527" s="267">
        <v>-1.374395520488672</v>
      </c>
      <c r="V527" s="265">
        <v>13</v>
      </c>
    </row>
    <row r="528" spans="1:22" ht="13.5" customHeight="1">
      <c r="A528" s="509"/>
      <c r="B528" s="511"/>
      <c r="C528" s="610" t="s">
        <v>710</v>
      </c>
      <c r="D528" s="266" t="s">
        <v>799</v>
      </c>
      <c r="E528" s="266">
        <v>103.7</v>
      </c>
      <c r="F528" s="266">
        <v>142</v>
      </c>
      <c r="G528" s="266">
        <v>6.8</v>
      </c>
      <c r="H528" s="266">
        <v>33.299999999999997</v>
      </c>
      <c r="I528" s="281">
        <v>393</v>
      </c>
      <c r="J528" s="266">
        <v>22.3</v>
      </c>
      <c r="K528" s="266">
        <v>66.900000000000006</v>
      </c>
      <c r="L528" s="266">
        <v>109</v>
      </c>
      <c r="M528" s="266">
        <v>93.5</v>
      </c>
      <c r="N528" s="266">
        <v>85.8</v>
      </c>
      <c r="O528" s="266">
        <v>27.6</v>
      </c>
      <c r="P528" s="267">
        <v>13.84</v>
      </c>
      <c r="Q528" s="267">
        <v>14.05</v>
      </c>
      <c r="R528" s="267">
        <v>14.82</v>
      </c>
      <c r="S528" s="267">
        <v>14.236666666666666</v>
      </c>
      <c r="T528" s="267">
        <v>711.8</v>
      </c>
      <c r="U528" s="267">
        <v>8.5111788617886219</v>
      </c>
      <c r="V528" s="265">
        <v>1</v>
      </c>
    </row>
    <row r="529" spans="1:22" ht="13.5" customHeight="1">
      <c r="A529" s="509"/>
      <c r="B529" s="511"/>
      <c r="C529" s="610" t="s">
        <v>710</v>
      </c>
      <c r="D529" s="266" t="s">
        <v>903</v>
      </c>
      <c r="E529" s="266">
        <v>106.8</v>
      </c>
      <c r="F529" s="266">
        <v>150</v>
      </c>
      <c r="G529" s="266">
        <v>5.89</v>
      </c>
      <c r="H529" s="266">
        <v>33.159999999999997</v>
      </c>
      <c r="I529" s="281">
        <v>462.99</v>
      </c>
      <c r="J529" s="266">
        <v>22.4</v>
      </c>
      <c r="K529" s="266">
        <v>67.55</v>
      </c>
      <c r="L529" s="266">
        <v>128.80000000000001</v>
      </c>
      <c r="M529" s="266">
        <v>121.1</v>
      </c>
      <c r="N529" s="266">
        <v>94</v>
      </c>
      <c r="O529" s="266">
        <v>27.32</v>
      </c>
      <c r="P529" s="267">
        <v>14.64</v>
      </c>
      <c r="Q529" s="267">
        <v>14.96</v>
      </c>
      <c r="R529" s="267">
        <v>15.04</v>
      </c>
      <c r="S529" s="267">
        <v>14.88</v>
      </c>
      <c r="T529" s="267">
        <v>656.36</v>
      </c>
      <c r="U529" s="267">
        <v>7.5144508670520445</v>
      </c>
      <c r="V529" s="265">
        <v>5</v>
      </c>
    </row>
    <row r="530" spans="1:22" ht="13.5" customHeight="1">
      <c r="A530" s="509"/>
      <c r="B530" s="511"/>
      <c r="C530" s="610"/>
      <c r="D530" s="269" t="s">
        <v>904</v>
      </c>
      <c r="E530" s="269">
        <f>AVERAGE(E518:E529)</f>
        <v>100.84999999999998</v>
      </c>
      <c r="F530" s="269">
        <f t="shared" ref="F530:T530" si="57">AVERAGE(F518:F529)</f>
        <v>151.25</v>
      </c>
      <c r="G530" s="269">
        <f t="shared" si="57"/>
        <v>7.9933333333333314</v>
      </c>
      <c r="H530" s="269">
        <f t="shared" si="57"/>
        <v>36.128333333333337</v>
      </c>
      <c r="I530" s="611">
        <f>AVERAGE(I518:I529)</f>
        <v>374.36984695439241</v>
      </c>
      <c r="J530" s="269">
        <f t="shared" si="57"/>
        <v>22.885833333333334</v>
      </c>
      <c r="K530" s="269">
        <f t="shared" si="57"/>
        <v>64.17583333333333</v>
      </c>
      <c r="L530" s="269">
        <f t="shared" si="57"/>
        <v>125.05833333333334</v>
      </c>
      <c r="M530" s="269">
        <f t="shared" si="57"/>
        <v>114.82499999999999</v>
      </c>
      <c r="N530" s="269">
        <f t="shared" si="57"/>
        <v>91.800833333333344</v>
      </c>
      <c r="O530" s="269">
        <f t="shared" si="57"/>
        <v>28.075000000000003</v>
      </c>
      <c r="P530" s="270">
        <f t="shared" si="57"/>
        <v>14.374166666666667</v>
      </c>
      <c r="Q530" s="270">
        <f t="shared" si="57"/>
        <v>14.348333333333336</v>
      </c>
      <c r="R530" s="270">
        <f t="shared" si="57"/>
        <v>14.459166666666668</v>
      </c>
      <c r="S530" s="270">
        <f t="shared" si="57"/>
        <v>14.393888888888888</v>
      </c>
      <c r="T530" s="270">
        <f t="shared" si="57"/>
        <v>685.67625925925915</v>
      </c>
      <c r="U530" s="270">
        <v>5.19</v>
      </c>
      <c r="V530" s="268"/>
    </row>
    <row r="531" spans="1:22" ht="13.5" customHeight="1">
      <c r="A531" s="509" t="s">
        <v>905</v>
      </c>
      <c r="B531" s="511"/>
      <c r="C531" s="509" t="s">
        <v>916</v>
      </c>
      <c r="D531" s="265" t="s">
        <v>895</v>
      </c>
      <c r="E531" s="612">
        <v>103</v>
      </c>
      <c r="F531" s="612">
        <v>141</v>
      </c>
      <c r="G531" s="612">
        <v>7.7</v>
      </c>
      <c r="H531" s="612">
        <v>31.2</v>
      </c>
      <c r="I531" s="613">
        <v>305.2</v>
      </c>
      <c r="J531" s="614">
        <v>21.2</v>
      </c>
      <c r="K531" s="613">
        <v>67.900000000000006</v>
      </c>
      <c r="L531" s="614">
        <v>125</v>
      </c>
      <c r="M531" s="613">
        <v>114</v>
      </c>
      <c r="N531" s="613">
        <v>91.2</v>
      </c>
      <c r="O531" s="613">
        <v>26.8</v>
      </c>
      <c r="P531" s="272">
        <v>159.5</v>
      </c>
      <c r="Q531" s="272">
        <v>163.4</v>
      </c>
      <c r="R531" s="489"/>
      <c r="S531" s="615">
        <v>161.44999999999999</v>
      </c>
      <c r="T531" s="272">
        <v>645.79999999999995</v>
      </c>
      <c r="U531" s="272">
        <v>2.09</v>
      </c>
      <c r="V531" s="489">
        <v>2</v>
      </c>
    </row>
    <row r="532" spans="1:22" ht="13.5" customHeight="1">
      <c r="A532" s="509"/>
      <c r="B532" s="511"/>
      <c r="C532" s="509"/>
      <c r="D532" s="265" t="s">
        <v>893</v>
      </c>
      <c r="E532" s="612">
        <v>95.7</v>
      </c>
      <c r="F532" s="612">
        <v>164</v>
      </c>
      <c r="G532" s="613">
        <v>9.4499999999999993</v>
      </c>
      <c r="H532" s="613">
        <v>47.43</v>
      </c>
      <c r="I532" s="613">
        <v>401.9</v>
      </c>
      <c r="J532" s="613">
        <v>22.59</v>
      </c>
      <c r="K532" s="613">
        <v>47.63</v>
      </c>
      <c r="L532" s="613">
        <v>151.22</v>
      </c>
      <c r="M532" s="613">
        <v>147</v>
      </c>
      <c r="N532" s="613">
        <v>97.21</v>
      </c>
      <c r="O532" s="613">
        <v>29.93</v>
      </c>
      <c r="P532" s="615">
        <v>356.27</v>
      </c>
      <c r="Q532" s="615">
        <v>347.82</v>
      </c>
      <c r="R532" s="489"/>
      <c r="S532" s="615">
        <v>352.05</v>
      </c>
      <c r="T532" s="615">
        <v>704.09</v>
      </c>
      <c r="U532" s="615">
        <v>2.5299999999999998</v>
      </c>
      <c r="V532" s="295">
        <v>2</v>
      </c>
    </row>
    <row r="533" spans="1:22" ht="13.5" customHeight="1">
      <c r="A533" s="509"/>
      <c r="B533" s="511"/>
      <c r="C533" s="509"/>
      <c r="D533" s="265" t="s">
        <v>901</v>
      </c>
      <c r="E533" s="612">
        <v>95</v>
      </c>
      <c r="F533" s="612">
        <v>156</v>
      </c>
      <c r="G533" s="612">
        <v>10.199999999999999</v>
      </c>
      <c r="H533" s="612">
        <v>33.4</v>
      </c>
      <c r="I533" s="612">
        <v>327.5</v>
      </c>
      <c r="J533" s="612">
        <v>22.9</v>
      </c>
      <c r="K533" s="612">
        <v>68.599999999999994</v>
      </c>
      <c r="L533" s="612">
        <v>137</v>
      </c>
      <c r="M533" s="612">
        <v>126.3</v>
      </c>
      <c r="N533" s="612">
        <v>92.2</v>
      </c>
      <c r="O533" s="612">
        <v>27.4</v>
      </c>
      <c r="P533" s="272">
        <v>214.6</v>
      </c>
      <c r="Q533" s="272">
        <v>197.3</v>
      </c>
      <c r="R533" s="489"/>
      <c r="S533" s="272">
        <v>205.95</v>
      </c>
      <c r="T533" s="272">
        <v>686.5</v>
      </c>
      <c r="U533" s="272">
        <v>4.9400000000000004</v>
      </c>
      <c r="V533" s="489">
        <v>2</v>
      </c>
    </row>
    <row r="534" spans="1:22" ht="13.5" customHeight="1">
      <c r="A534" s="509"/>
      <c r="B534" s="511"/>
      <c r="C534" s="509"/>
      <c r="D534" s="265" t="s">
        <v>897</v>
      </c>
      <c r="E534" s="613">
        <v>112</v>
      </c>
      <c r="F534" s="613">
        <v>147</v>
      </c>
      <c r="G534" s="613">
        <v>9.6</v>
      </c>
      <c r="H534" s="613">
        <v>33.6</v>
      </c>
      <c r="I534" s="613">
        <v>350</v>
      </c>
      <c r="J534" s="613">
        <v>24.8</v>
      </c>
      <c r="K534" s="613">
        <v>74</v>
      </c>
      <c r="L534" s="613">
        <v>124.5</v>
      </c>
      <c r="M534" s="613">
        <v>119.9</v>
      </c>
      <c r="N534" s="613">
        <v>96.4</v>
      </c>
      <c r="O534" s="613">
        <v>29.7</v>
      </c>
      <c r="P534" s="615">
        <v>182.61</v>
      </c>
      <c r="Q534" s="615">
        <v>183.91</v>
      </c>
      <c r="R534" s="489"/>
      <c r="S534" s="615">
        <v>183.3</v>
      </c>
      <c r="T534" s="615">
        <v>733</v>
      </c>
      <c r="U534" s="615">
        <v>4.5910000000000002</v>
      </c>
      <c r="V534" s="295">
        <v>2</v>
      </c>
    </row>
    <row r="535" spans="1:22" ht="13.5" customHeight="1">
      <c r="A535" s="509"/>
      <c r="B535" s="511"/>
      <c r="C535" s="509"/>
      <c r="D535" s="265" t="s">
        <v>907</v>
      </c>
      <c r="E535" s="616"/>
      <c r="F535" s="612">
        <v>154</v>
      </c>
      <c r="G535" s="616"/>
      <c r="H535" s="616"/>
      <c r="I535" s="616"/>
      <c r="J535" s="616"/>
      <c r="K535" s="616"/>
      <c r="L535" s="612"/>
      <c r="M535" s="612"/>
      <c r="N535" s="612"/>
      <c r="O535" s="612"/>
      <c r="P535" s="615">
        <v>200.57</v>
      </c>
      <c r="Q535" s="615">
        <v>186.41</v>
      </c>
      <c r="R535" s="489"/>
      <c r="S535" s="615">
        <v>193.49</v>
      </c>
      <c r="T535" s="615">
        <v>693.5</v>
      </c>
      <c r="U535" s="272">
        <v>2.23</v>
      </c>
      <c r="V535" s="489">
        <v>2</v>
      </c>
    </row>
    <row r="536" spans="1:22" ht="13.5" customHeight="1">
      <c r="A536" s="509"/>
      <c r="B536" s="511"/>
      <c r="C536" s="509"/>
      <c r="D536" s="265" t="s">
        <v>894</v>
      </c>
      <c r="E536" s="613">
        <v>101.2</v>
      </c>
      <c r="F536" s="613">
        <v>148</v>
      </c>
      <c r="G536" s="613">
        <v>7.1</v>
      </c>
      <c r="H536" s="613">
        <v>37.5</v>
      </c>
      <c r="I536" s="613">
        <v>428.2</v>
      </c>
      <c r="J536" s="613">
        <v>24.8</v>
      </c>
      <c r="K536" s="613">
        <v>66.099999999999994</v>
      </c>
      <c r="L536" s="613">
        <v>121.3</v>
      </c>
      <c r="M536" s="613">
        <v>108.7</v>
      </c>
      <c r="N536" s="614">
        <v>89.6</v>
      </c>
      <c r="O536" s="614">
        <v>28.6</v>
      </c>
      <c r="P536" s="615">
        <v>236.9</v>
      </c>
      <c r="Q536" s="615">
        <v>215.1</v>
      </c>
      <c r="R536" s="489"/>
      <c r="S536" s="615">
        <v>226</v>
      </c>
      <c r="T536" s="617">
        <v>669.9</v>
      </c>
      <c r="U536" s="615">
        <v>5.2</v>
      </c>
      <c r="V536" s="295">
        <v>1</v>
      </c>
    </row>
    <row r="537" spans="1:22" ht="13.5" customHeight="1">
      <c r="A537" s="509"/>
      <c r="B537" s="511"/>
      <c r="C537" s="509"/>
      <c r="D537" s="265" t="s">
        <v>917</v>
      </c>
      <c r="E537" s="612">
        <v>100</v>
      </c>
      <c r="F537" s="612">
        <v>142</v>
      </c>
      <c r="G537" s="612">
        <v>7.1</v>
      </c>
      <c r="H537" s="612">
        <v>38</v>
      </c>
      <c r="I537" s="612">
        <v>431.5</v>
      </c>
      <c r="J537" s="612">
        <v>27.9</v>
      </c>
      <c r="K537" s="612">
        <v>73.400000000000006</v>
      </c>
      <c r="L537" s="612">
        <v>107</v>
      </c>
      <c r="M537" s="612">
        <v>96.6</v>
      </c>
      <c r="N537" s="612">
        <v>90.3</v>
      </c>
      <c r="O537" s="612">
        <v>29.7</v>
      </c>
      <c r="P537" s="272">
        <v>365.8</v>
      </c>
      <c r="Q537" s="272">
        <v>366.9</v>
      </c>
      <c r="R537" s="489"/>
      <c r="S537" s="272">
        <v>366.35</v>
      </c>
      <c r="T537" s="272">
        <v>732.7</v>
      </c>
      <c r="U537" s="272">
        <v>4.01</v>
      </c>
      <c r="V537" s="489">
        <v>2</v>
      </c>
    </row>
    <row r="538" spans="1:22" ht="13.5" customHeight="1">
      <c r="A538" s="509"/>
      <c r="B538" s="511"/>
      <c r="C538" s="509"/>
      <c r="D538" s="265" t="s">
        <v>898</v>
      </c>
      <c r="E538" s="618">
        <v>100.1</v>
      </c>
      <c r="F538" s="618">
        <v>158</v>
      </c>
      <c r="G538" s="613">
        <v>8.6999999999999993</v>
      </c>
      <c r="H538" s="613">
        <v>41.1</v>
      </c>
      <c r="I538" s="618">
        <v>372.6</v>
      </c>
      <c r="J538" s="618">
        <v>25</v>
      </c>
      <c r="K538" s="618">
        <v>60.8</v>
      </c>
      <c r="L538" s="619">
        <v>146.5</v>
      </c>
      <c r="M538" s="619">
        <v>137.4</v>
      </c>
      <c r="N538" s="619">
        <v>93.8</v>
      </c>
      <c r="O538" s="619">
        <v>28.8</v>
      </c>
      <c r="P538" s="620">
        <v>432</v>
      </c>
      <c r="Q538" s="620">
        <v>427.8</v>
      </c>
      <c r="R538" s="489"/>
      <c r="S538" s="620">
        <v>429.9</v>
      </c>
      <c r="T538" s="621">
        <v>859.8</v>
      </c>
      <c r="U538" s="620">
        <v>7.8</v>
      </c>
      <c r="V538" s="622">
        <v>1</v>
      </c>
    </row>
    <row r="539" spans="1:22" ht="13.5" customHeight="1">
      <c r="A539" s="509"/>
      <c r="B539" s="511"/>
      <c r="C539" s="509"/>
      <c r="D539" s="265" t="s">
        <v>911</v>
      </c>
      <c r="E539" s="612">
        <v>98</v>
      </c>
      <c r="F539" s="612">
        <v>151</v>
      </c>
      <c r="G539" s="612">
        <v>7.4</v>
      </c>
      <c r="H539" s="612">
        <v>39.31</v>
      </c>
      <c r="I539" s="612">
        <v>431.2</v>
      </c>
      <c r="J539" s="612">
        <v>24.12</v>
      </c>
      <c r="K539" s="612">
        <v>61.4</v>
      </c>
      <c r="L539" s="612">
        <v>141.30000000000001</v>
      </c>
      <c r="M539" s="612">
        <v>125.8</v>
      </c>
      <c r="N539" s="612">
        <v>89.03</v>
      </c>
      <c r="O539" s="612">
        <v>27.2</v>
      </c>
      <c r="P539" s="272">
        <v>158.19999999999999</v>
      </c>
      <c r="Q539" s="272">
        <v>160.80000000000001</v>
      </c>
      <c r="R539" s="489"/>
      <c r="S539" s="272">
        <v>159.5</v>
      </c>
      <c r="T539" s="272">
        <v>787.69</v>
      </c>
      <c r="U539" s="272">
        <v>5.25</v>
      </c>
      <c r="V539" s="489">
        <v>1</v>
      </c>
    </row>
    <row r="540" spans="1:22" ht="13.5" customHeight="1">
      <c r="A540" s="509"/>
      <c r="B540" s="511"/>
      <c r="C540" s="509"/>
      <c r="D540" s="265" t="s">
        <v>918</v>
      </c>
      <c r="E540" s="613">
        <v>97</v>
      </c>
      <c r="F540" s="612">
        <v>154</v>
      </c>
      <c r="G540" s="612">
        <v>8.2799999999999994</v>
      </c>
      <c r="H540" s="612">
        <v>30.78</v>
      </c>
      <c r="I540" s="612">
        <v>271.74</v>
      </c>
      <c r="J540" s="612">
        <v>22.14</v>
      </c>
      <c r="K540" s="612">
        <v>71.930000000000007</v>
      </c>
      <c r="L540" s="612">
        <v>132.6</v>
      </c>
      <c r="M540" s="612">
        <v>125.3</v>
      </c>
      <c r="N540" s="612">
        <v>94.5</v>
      </c>
      <c r="O540" s="612">
        <v>28.3</v>
      </c>
      <c r="P540" s="615">
        <v>150.12</v>
      </c>
      <c r="Q540" s="615">
        <v>149.11000000000001</v>
      </c>
      <c r="R540" s="489"/>
      <c r="S540" s="615">
        <v>149.61000000000001</v>
      </c>
      <c r="T540" s="615">
        <v>767.26</v>
      </c>
      <c r="U540" s="615">
        <v>14.46</v>
      </c>
      <c r="V540" s="295">
        <v>1</v>
      </c>
    </row>
    <row r="541" spans="1:22" s="462" customFormat="1" ht="13.5" customHeight="1">
      <c r="A541" s="509"/>
      <c r="B541" s="511"/>
      <c r="C541" s="509"/>
      <c r="D541" s="268" t="s">
        <v>904</v>
      </c>
      <c r="E541" s="623">
        <f>AVERAGE(E531:E540)</f>
        <v>100.22222222222223</v>
      </c>
      <c r="F541" s="623">
        <f t="shared" ref="F541:Q541" si="58">AVERAGE(F531:F540)</f>
        <v>151.5</v>
      </c>
      <c r="G541" s="623">
        <f t="shared" si="58"/>
        <v>8.3922222222222231</v>
      </c>
      <c r="H541" s="623">
        <f t="shared" si="58"/>
        <v>36.924444444444447</v>
      </c>
      <c r="I541" s="623">
        <f t="shared" si="58"/>
        <v>368.87111111111113</v>
      </c>
      <c r="J541" s="623">
        <f t="shared" si="58"/>
        <v>23.938888888888886</v>
      </c>
      <c r="K541" s="623">
        <f t="shared" si="58"/>
        <v>65.751111111111115</v>
      </c>
      <c r="L541" s="623">
        <f t="shared" si="58"/>
        <v>131.82444444444442</v>
      </c>
      <c r="M541" s="623">
        <f t="shared" si="58"/>
        <v>122.33333333333333</v>
      </c>
      <c r="N541" s="623">
        <f t="shared" si="58"/>
        <v>92.693333333333328</v>
      </c>
      <c r="O541" s="623">
        <f t="shared" si="58"/>
        <v>28.492222222222225</v>
      </c>
      <c r="P541" s="624">
        <f t="shared" si="58"/>
        <v>245.65699999999998</v>
      </c>
      <c r="Q541" s="624">
        <f t="shared" si="58"/>
        <v>239.85500000000002</v>
      </c>
      <c r="R541" s="490"/>
      <c r="S541" s="624">
        <f>AVERAGE(S531:S540)</f>
        <v>242.76000000000005</v>
      </c>
      <c r="T541" s="624">
        <f>AVERAGE(T531:T540)</f>
        <v>728.024</v>
      </c>
      <c r="U541" s="624">
        <f>AVERAGE(U531:U540)</f>
        <v>5.3101000000000003</v>
      </c>
      <c r="V541" s="625">
        <v>2</v>
      </c>
    </row>
    <row r="542" spans="1:22" ht="13.5" customHeight="1">
      <c r="A542" s="509" t="s">
        <v>919</v>
      </c>
      <c r="B542" s="511" t="s">
        <v>711</v>
      </c>
      <c r="C542" s="510" t="s">
        <v>920</v>
      </c>
      <c r="D542" s="265" t="s">
        <v>783</v>
      </c>
      <c r="E542" s="276">
        <v>100.6</v>
      </c>
      <c r="F542" s="276">
        <v>151</v>
      </c>
      <c r="G542" s="276">
        <v>8.6</v>
      </c>
      <c r="H542" s="276">
        <v>34</v>
      </c>
      <c r="I542" s="276">
        <v>295.3</v>
      </c>
      <c r="J542" s="276">
        <v>20.8</v>
      </c>
      <c r="K542" s="276">
        <v>61.2</v>
      </c>
      <c r="L542" s="276">
        <v>140.6</v>
      </c>
      <c r="M542" s="276">
        <v>128.9</v>
      </c>
      <c r="N542" s="276">
        <v>91.7</v>
      </c>
      <c r="O542" s="276">
        <v>27.5</v>
      </c>
      <c r="P542" s="276">
        <v>17.350000000000001</v>
      </c>
      <c r="Q542" s="276">
        <v>17.2</v>
      </c>
      <c r="R542" s="276">
        <v>17.55</v>
      </c>
      <c r="S542" s="276">
        <v>17.37</v>
      </c>
      <c r="T542" s="276">
        <v>720.01</v>
      </c>
      <c r="U542" s="277">
        <v>4.0999999999999996</v>
      </c>
      <c r="V542" s="278">
        <v>7</v>
      </c>
    </row>
    <row r="543" spans="1:22" ht="13.5" customHeight="1">
      <c r="A543" s="509"/>
      <c r="B543" s="511"/>
      <c r="C543" s="510"/>
      <c r="D543" s="265" t="s">
        <v>738</v>
      </c>
      <c r="E543" s="276">
        <v>92.7</v>
      </c>
      <c r="F543" s="276">
        <v>149</v>
      </c>
      <c r="G543" s="276">
        <v>7.6</v>
      </c>
      <c r="H543" s="276">
        <v>31.8</v>
      </c>
      <c r="I543" s="276">
        <v>318.39999999999998</v>
      </c>
      <c r="J543" s="276">
        <v>23.7</v>
      </c>
      <c r="K543" s="276">
        <v>74.5</v>
      </c>
      <c r="L543" s="276">
        <v>130.4</v>
      </c>
      <c r="M543" s="276">
        <v>117.1</v>
      </c>
      <c r="N543" s="276">
        <v>89.8</v>
      </c>
      <c r="O543" s="276">
        <v>24.6</v>
      </c>
      <c r="P543" s="276">
        <v>13.01</v>
      </c>
      <c r="Q543" s="276">
        <v>13.09</v>
      </c>
      <c r="R543" s="276">
        <v>13.12</v>
      </c>
      <c r="S543" s="276">
        <v>13.07</v>
      </c>
      <c r="T543" s="276">
        <v>653.70000000000005</v>
      </c>
      <c r="U543" s="277">
        <v>4</v>
      </c>
      <c r="V543" s="278">
        <v>7</v>
      </c>
    </row>
    <row r="544" spans="1:22" ht="13.5" customHeight="1">
      <c r="A544" s="509"/>
      <c r="B544" s="511"/>
      <c r="C544" s="510"/>
      <c r="D544" s="265" t="s">
        <v>804</v>
      </c>
      <c r="E544" s="276">
        <v>88</v>
      </c>
      <c r="F544" s="276">
        <v>145</v>
      </c>
      <c r="G544" s="276">
        <v>7.6</v>
      </c>
      <c r="H544" s="276">
        <v>29.1</v>
      </c>
      <c r="I544" s="276">
        <v>283</v>
      </c>
      <c r="J544" s="276">
        <v>20.6</v>
      </c>
      <c r="K544" s="276">
        <v>59.9</v>
      </c>
      <c r="L544" s="276">
        <v>143</v>
      </c>
      <c r="M544" s="276">
        <v>128</v>
      </c>
      <c r="N544" s="276">
        <v>89.5</v>
      </c>
      <c r="O544" s="276">
        <v>25.9</v>
      </c>
      <c r="P544" s="276">
        <v>12.66</v>
      </c>
      <c r="Q544" s="276">
        <v>13.08</v>
      </c>
      <c r="R544" s="276">
        <v>12.95</v>
      </c>
      <c r="S544" s="276">
        <v>12.9</v>
      </c>
      <c r="T544" s="276">
        <v>644.79999999999995</v>
      </c>
      <c r="U544" s="277">
        <v>8.41</v>
      </c>
      <c r="V544" s="278">
        <v>2</v>
      </c>
    </row>
    <row r="545" spans="1:22" ht="13.5" customHeight="1">
      <c r="A545" s="509"/>
      <c r="B545" s="511"/>
      <c r="C545" s="510"/>
      <c r="D545" s="265" t="s">
        <v>781</v>
      </c>
      <c r="E545" s="276">
        <v>96.6</v>
      </c>
      <c r="F545" s="276">
        <v>150</v>
      </c>
      <c r="G545" s="276">
        <v>9.6999999999999993</v>
      </c>
      <c r="H545" s="276">
        <v>33.299999999999997</v>
      </c>
      <c r="I545" s="276">
        <v>343.3</v>
      </c>
      <c r="J545" s="276">
        <v>22.8</v>
      </c>
      <c r="K545" s="276">
        <v>68.47</v>
      </c>
      <c r="L545" s="276">
        <v>132.19999999999999</v>
      </c>
      <c r="M545" s="276">
        <v>123.8</v>
      </c>
      <c r="N545" s="276">
        <v>93.6</v>
      </c>
      <c r="O545" s="276">
        <v>28.3</v>
      </c>
      <c r="P545" s="276">
        <v>14.55</v>
      </c>
      <c r="Q545" s="276">
        <v>14.85</v>
      </c>
      <c r="R545" s="276">
        <v>14.55</v>
      </c>
      <c r="S545" s="276">
        <v>14.65</v>
      </c>
      <c r="T545" s="276">
        <v>732.5</v>
      </c>
      <c r="U545" s="277">
        <v>0.5</v>
      </c>
      <c r="V545" s="278">
        <v>5</v>
      </c>
    </row>
    <row r="546" spans="1:22" ht="13.5" customHeight="1">
      <c r="A546" s="509"/>
      <c r="B546" s="511"/>
      <c r="C546" s="510"/>
      <c r="D546" s="265" t="s">
        <v>787</v>
      </c>
      <c r="E546" s="276">
        <v>90.8</v>
      </c>
      <c r="F546" s="276">
        <v>149</v>
      </c>
      <c r="G546" s="276">
        <v>7.9</v>
      </c>
      <c r="H546" s="276">
        <v>30.2</v>
      </c>
      <c r="I546" s="276">
        <v>282.3</v>
      </c>
      <c r="J546" s="276">
        <v>22.2</v>
      </c>
      <c r="K546" s="276">
        <v>73.400000000000006</v>
      </c>
      <c r="L546" s="276">
        <v>123.3</v>
      </c>
      <c r="M546" s="276">
        <v>117.7</v>
      </c>
      <c r="N546" s="276">
        <v>95.5</v>
      </c>
      <c r="O546" s="276">
        <v>26.01</v>
      </c>
      <c r="P546" s="276">
        <v>14.64</v>
      </c>
      <c r="Q546" s="276">
        <v>14.27</v>
      </c>
      <c r="R546" s="276">
        <v>14.84</v>
      </c>
      <c r="S546" s="276">
        <v>14.58</v>
      </c>
      <c r="T546" s="276">
        <v>648.20000000000005</v>
      </c>
      <c r="U546" s="277">
        <v>3.98</v>
      </c>
      <c r="V546" s="278">
        <v>8</v>
      </c>
    </row>
    <row r="547" spans="1:22" ht="13.5" customHeight="1">
      <c r="A547" s="509"/>
      <c r="B547" s="511"/>
      <c r="C547" s="510"/>
      <c r="D547" s="265" t="s">
        <v>797</v>
      </c>
      <c r="E547" s="276">
        <v>94.4</v>
      </c>
      <c r="F547" s="276">
        <v>155</v>
      </c>
      <c r="G547" s="276">
        <v>6.94</v>
      </c>
      <c r="H547" s="276">
        <v>25.77</v>
      </c>
      <c r="I547" s="276">
        <v>271</v>
      </c>
      <c r="J547" s="276">
        <v>22.34</v>
      </c>
      <c r="K547" s="276">
        <v>86.7</v>
      </c>
      <c r="L547" s="276">
        <v>129.19999999999999</v>
      </c>
      <c r="M547" s="276">
        <v>104.3</v>
      </c>
      <c r="N547" s="276">
        <v>80.7</v>
      </c>
      <c r="O547" s="276">
        <v>25.5</v>
      </c>
      <c r="P547" s="276">
        <v>12.66</v>
      </c>
      <c r="Q547" s="276">
        <v>13.45</v>
      </c>
      <c r="R547" s="276">
        <v>11.69</v>
      </c>
      <c r="S547" s="276">
        <v>12.6</v>
      </c>
      <c r="T547" s="276">
        <v>585.78</v>
      </c>
      <c r="U547" s="277">
        <v>7.3</v>
      </c>
      <c r="V547" s="278">
        <v>7</v>
      </c>
    </row>
    <row r="548" spans="1:22" ht="13.5" customHeight="1">
      <c r="A548" s="509"/>
      <c r="B548" s="511"/>
      <c r="C548" s="510"/>
      <c r="D548" s="265" t="s">
        <v>921</v>
      </c>
      <c r="E548" s="276">
        <v>92</v>
      </c>
      <c r="F548" s="276">
        <v>147</v>
      </c>
      <c r="G548" s="276">
        <v>9.07</v>
      </c>
      <c r="H548" s="276">
        <v>37.369999999999997</v>
      </c>
      <c r="I548" s="276">
        <v>312.02</v>
      </c>
      <c r="J548" s="276">
        <v>25</v>
      </c>
      <c r="K548" s="276">
        <v>66.900000000000006</v>
      </c>
      <c r="L548" s="276">
        <v>115.5</v>
      </c>
      <c r="M548" s="276">
        <v>108.4</v>
      </c>
      <c r="N548" s="276">
        <v>93.85</v>
      </c>
      <c r="O548" s="276">
        <v>29.03</v>
      </c>
      <c r="P548" s="276">
        <v>14.9</v>
      </c>
      <c r="Q548" s="276">
        <v>15.84</v>
      </c>
      <c r="R548" s="276">
        <v>16.100000000000001</v>
      </c>
      <c r="S548" s="276">
        <v>15.61</v>
      </c>
      <c r="T548" s="276">
        <v>780.54</v>
      </c>
      <c r="U548" s="277">
        <v>9.9</v>
      </c>
      <c r="V548" s="278">
        <v>2</v>
      </c>
    </row>
    <row r="549" spans="1:22" ht="13.5" customHeight="1">
      <c r="A549" s="509"/>
      <c r="B549" s="511"/>
      <c r="C549" s="510"/>
      <c r="D549" s="265" t="s">
        <v>799</v>
      </c>
      <c r="E549" s="276">
        <v>90</v>
      </c>
      <c r="F549" s="276">
        <v>145</v>
      </c>
      <c r="G549" s="276">
        <v>8.6999999999999993</v>
      </c>
      <c r="H549" s="276">
        <v>30.7</v>
      </c>
      <c r="I549" s="276">
        <v>253.3</v>
      </c>
      <c r="J549" s="276">
        <v>22.9</v>
      </c>
      <c r="K549" s="276">
        <v>74.5</v>
      </c>
      <c r="L549" s="276">
        <v>113</v>
      </c>
      <c r="M549" s="276">
        <v>103.6</v>
      </c>
      <c r="N549" s="276">
        <v>91.7</v>
      </c>
      <c r="O549" s="276">
        <v>25</v>
      </c>
      <c r="P549" s="276">
        <v>11.93</v>
      </c>
      <c r="Q549" s="276">
        <v>12.42</v>
      </c>
      <c r="R549" s="276">
        <v>12.12</v>
      </c>
      <c r="S549" s="276">
        <v>12.16</v>
      </c>
      <c r="T549" s="276">
        <v>607.79999999999995</v>
      </c>
      <c r="U549" s="277">
        <v>13.65</v>
      </c>
      <c r="V549" s="278">
        <v>2</v>
      </c>
    </row>
    <row r="550" spans="1:22" ht="13.5" customHeight="1">
      <c r="A550" s="509"/>
      <c r="B550" s="511"/>
      <c r="C550" s="510"/>
      <c r="D550" s="265" t="s">
        <v>784</v>
      </c>
      <c r="E550" s="276">
        <v>90</v>
      </c>
      <c r="F550" s="276">
        <v>150</v>
      </c>
      <c r="G550" s="276">
        <v>8.9</v>
      </c>
      <c r="H550" s="276">
        <v>33.33</v>
      </c>
      <c r="I550" s="276">
        <v>274</v>
      </c>
      <c r="J550" s="276">
        <v>23.31</v>
      </c>
      <c r="K550" s="276">
        <v>69.94</v>
      </c>
      <c r="L550" s="276">
        <v>111.1</v>
      </c>
      <c r="M550" s="276">
        <v>105.6</v>
      </c>
      <c r="N550" s="276">
        <v>95.05</v>
      </c>
      <c r="O550" s="276">
        <v>26</v>
      </c>
      <c r="P550" s="276">
        <v>13.1</v>
      </c>
      <c r="Q550" s="276">
        <v>12.8</v>
      </c>
      <c r="R550" s="276">
        <v>12.5</v>
      </c>
      <c r="S550" s="276">
        <v>12.8</v>
      </c>
      <c r="T550" s="276">
        <v>640</v>
      </c>
      <c r="U550" s="277">
        <v>4.63</v>
      </c>
      <c r="V550" s="278">
        <v>8</v>
      </c>
    </row>
    <row r="551" spans="1:22" ht="13.5" customHeight="1">
      <c r="A551" s="509"/>
      <c r="B551" s="511"/>
      <c r="C551" s="510"/>
      <c r="D551" s="265" t="s">
        <v>826</v>
      </c>
      <c r="E551" s="276">
        <v>96.6</v>
      </c>
      <c r="F551" s="276">
        <v>150</v>
      </c>
      <c r="G551" s="276">
        <v>6.6</v>
      </c>
      <c r="H551" s="276">
        <v>29.1</v>
      </c>
      <c r="I551" s="276">
        <v>339.4</v>
      </c>
      <c r="J551" s="276">
        <v>22.3</v>
      </c>
      <c r="K551" s="276">
        <v>76.599999999999994</v>
      </c>
      <c r="L551" s="276">
        <v>94.9</v>
      </c>
      <c r="M551" s="276">
        <v>75.599999999999994</v>
      </c>
      <c r="N551" s="276">
        <v>79.7</v>
      </c>
      <c r="O551" s="276">
        <v>24.7</v>
      </c>
      <c r="P551" s="276">
        <v>11.8</v>
      </c>
      <c r="Q551" s="276">
        <v>11.4</v>
      </c>
      <c r="R551" s="276">
        <v>11.6</v>
      </c>
      <c r="S551" s="276">
        <v>11.6</v>
      </c>
      <c r="T551" s="276">
        <v>580.5</v>
      </c>
      <c r="U551" s="277">
        <v>-2.5</v>
      </c>
      <c r="V551" s="278">
        <v>10</v>
      </c>
    </row>
    <row r="552" spans="1:22" ht="13.5" customHeight="1">
      <c r="A552" s="509"/>
      <c r="B552" s="511"/>
      <c r="C552" s="510"/>
      <c r="D552" s="265" t="s">
        <v>744</v>
      </c>
      <c r="E552" s="276">
        <v>87</v>
      </c>
      <c r="F552" s="276">
        <v>158</v>
      </c>
      <c r="G552" s="276">
        <v>5.5</v>
      </c>
      <c r="H552" s="276">
        <v>28</v>
      </c>
      <c r="I552" s="276">
        <v>509</v>
      </c>
      <c r="J552" s="276">
        <v>22.9</v>
      </c>
      <c r="K552" s="276">
        <v>81.8</v>
      </c>
      <c r="L552" s="276">
        <v>133.6</v>
      </c>
      <c r="M552" s="276">
        <v>125</v>
      </c>
      <c r="N552" s="276">
        <v>93.6</v>
      </c>
      <c r="O552" s="276">
        <v>25.4</v>
      </c>
      <c r="P552" s="276">
        <v>13.2</v>
      </c>
      <c r="Q552" s="276">
        <v>12.7</v>
      </c>
      <c r="R552" s="276">
        <v>13.1</v>
      </c>
      <c r="S552" s="276">
        <v>13.02</v>
      </c>
      <c r="T552" s="276">
        <v>651.20000000000005</v>
      </c>
      <c r="U552" s="277">
        <v>3.3</v>
      </c>
      <c r="V552" s="278">
        <v>4</v>
      </c>
    </row>
    <row r="553" spans="1:22" ht="13.5" customHeight="1">
      <c r="A553" s="509"/>
      <c r="B553" s="511"/>
      <c r="C553" s="510"/>
      <c r="D553" s="459" t="s">
        <v>745</v>
      </c>
      <c r="E553" s="279">
        <v>92.609090909090895</v>
      </c>
      <c r="F553" s="279">
        <v>149.90909090909099</v>
      </c>
      <c r="G553" s="279">
        <v>7.9190909090909098</v>
      </c>
      <c r="H553" s="279">
        <v>31.1518181818182</v>
      </c>
      <c r="I553" s="279">
        <v>316.45636363636402</v>
      </c>
      <c r="J553" s="279">
        <v>22.6227272727273</v>
      </c>
      <c r="K553" s="279">
        <v>72.173636363636405</v>
      </c>
      <c r="L553" s="279">
        <v>124.254545454545</v>
      </c>
      <c r="M553" s="279">
        <v>112.545454545455</v>
      </c>
      <c r="N553" s="279">
        <v>90.427272727272694</v>
      </c>
      <c r="O553" s="279">
        <v>26.1763636363636</v>
      </c>
      <c r="P553" s="279">
        <v>13.6181818181818</v>
      </c>
      <c r="Q553" s="279">
        <v>13.736363636363601</v>
      </c>
      <c r="R553" s="279">
        <v>13.6472727272727</v>
      </c>
      <c r="S553" s="279">
        <v>13.669090909090899</v>
      </c>
      <c r="T553" s="279">
        <v>658.63909090909101</v>
      </c>
      <c r="U553" s="279">
        <v>5.0689580160974499</v>
      </c>
      <c r="V553" s="280">
        <v>5</v>
      </c>
    </row>
    <row r="554" spans="1:22" ht="13.5" customHeight="1">
      <c r="A554" s="509" t="s">
        <v>892</v>
      </c>
      <c r="B554" s="511"/>
      <c r="C554" s="626" t="s">
        <v>922</v>
      </c>
      <c r="D554" s="627" t="s">
        <v>804</v>
      </c>
      <c r="E554" s="627">
        <v>87</v>
      </c>
      <c r="F554" s="627">
        <v>138</v>
      </c>
      <c r="G554" s="627">
        <v>7.6</v>
      </c>
      <c r="H554" s="627">
        <v>29.7</v>
      </c>
      <c r="I554" s="627">
        <v>291</v>
      </c>
      <c r="J554" s="627">
        <v>21.3</v>
      </c>
      <c r="K554" s="627">
        <v>71.7</v>
      </c>
      <c r="L554" s="627">
        <v>120</v>
      </c>
      <c r="M554" s="627">
        <v>108</v>
      </c>
      <c r="N554" s="627">
        <v>90</v>
      </c>
      <c r="O554" s="628">
        <v>25.9</v>
      </c>
      <c r="P554" s="629">
        <v>11.21</v>
      </c>
      <c r="Q554" s="629">
        <v>11.63</v>
      </c>
      <c r="R554" s="629">
        <v>11.17</v>
      </c>
      <c r="S554" s="629">
        <v>11.336666666666668</v>
      </c>
      <c r="T554" s="629">
        <v>566.83000000000004</v>
      </c>
      <c r="U554" s="629">
        <v>4.517516902274143</v>
      </c>
      <c r="V554" s="630">
        <v>10</v>
      </c>
    </row>
    <row r="555" spans="1:22" ht="13.5" customHeight="1">
      <c r="A555" s="509"/>
      <c r="B555" s="511"/>
      <c r="C555" s="626" t="s">
        <v>635</v>
      </c>
      <c r="D555" s="627" t="s">
        <v>738</v>
      </c>
      <c r="E555" s="627">
        <v>89.4</v>
      </c>
      <c r="F555" s="627">
        <v>145</v>
      </c>
      <c r="G555" s="627">
        <v>7.6</v>
      </c>
      <c r="H555" s="627">
        <v>36.6</v>
      </c>
      <c r="I555" s="627">
        <v>381.6</v>
      </c>
      <c r="J555" s="627">
        <v>22.1</v>
      </c>
      <c r="K555" s="627">
        <v>60.4</v>
      </c>
      <c r="L555" s="627">
        <v>156</v>
      </c>
      <c r="M555" s="627">
        <v>132</v>
      </c>
      <c r="N555" s="627">
        <v>84.6</v>
      </c>
      <c r="O555" s="628">
        <v>28</v>
      </c>
      <c r="P555" s="629">
        <v>12.66</v>
      </c>
      <c r="Q555" s="629">
        <v>12.41</v>
      </c>
      <c r="R555" s="629">
        <v>12.62</v>
      </c>
      <c r="S555" s="629">
        <v>12.563333333333333</v>
      </c>
      <c r="T555" s="629">
        <v>628.20000000000005</v>
      </c>
      <c r="U555" s="629">
        <v>5.6926528323051127</v>
      </c>
      <c r="V555" s="630">
        <v>6</v>
      </c>
    </row>
    <row r="556" spans="1:22" ht="13.5" customHeight="1">
      <c r="A556" s="509"/>
      <c r="B556" s="511"/>
      <c r="C556" s="626" t="s">
        <v>635</v>
      </c>
      <c r="D556" s="627" t="s">
        <v>921</v>
      </c>
      <c r="E556" s="627">
        <v>96.4</v>
      </c>
      <c r="F556" s="627">
        <v>146</v>
      </c>
      <c r="G556" s="627">
        <v>8.85</v>
      </c>
      <c r="H556" s="627">
        <v>36.24</v>
      </c>
      <c r="I556" s="627">
        <v>309.49</v>
      </c>
      <c r="J556" s="627">
        <v>24.22</v>
      </c>
      <c r="K556" s="627">
        <v>66.83</v>
      </c>
      <c r="L556" s="627">
        <v>147.5</v>
      </c>
      <c r="M556" s="627">
        <v>121.3</v>
      </c>
      <c r="N556" s="627">
        <v>82.24</v>
      </c>
      <c r="O556" s="628">
        <v>27.15</v>
      </c>
      <c r="P556" s="629">
        <v>15.35</v>
      </c>
      <c r="Q556" s="629">
        <v>15.84</v>
      </c>
      <c r="R556" s="629">
        <v>15.28</v>
      </c>
      <c r="S556" s="629">
        <v>15.49</v>
      </c>
      <c r="T556" s="629">
        <v>688.48</v>
      </c>
      <c r="U556" s="629">
        <v>3.3355570380253505</v>
      </c>
      <c r="V556" s="630">
        <v>10</v>
      </c>
    </row>
    <row r="557" spans="1:22" ht="13.5" customHeight="1">
      <c r="A557" s="509"/>
      <c r="B557" s="511"/>
      <c r="C557" s="626" t="s">
        <v>635</v>
      </c>
      <c r="D557" s="627" t="s">
        <v>789</v>
      </c>
      <c r="E557" s="627">
        <v>90</v>
      </c>
      <c r="F557" s="627">
        <v>146</v>
      </c>
      <c r="G557" s="627">
        <v>7.6</v>
      </c>
      <c r="H557" s="627">
        <v>32.6</v>
      </c>
      <c r="I557" s="627">
        <v>328.9</v>
      </c>
      <c r="J557" s="627">
        <v>22.1</v>
      </c>
      <c r="K557" s="627">
        <v>67.8</v>
      </c>
      <c r="L557" s="627">
        <v>146</v>
      </c>
      <c r="M557" s="627">
        <v>138</v>
      </c>
      <c r="N557" s="627">
        <v>94.5</v>
      </c>
      <c r="O557" s="628">
        <v>26.6</v>
      </c>
      <c r="P557" s="629">
        <v>13.02</v>
      </c>
      <c r="Q557" s="629">
        <v>12.5</v>
      </c>
      <c r="R557" s="629">
        <v>12.78</v>
      </c>
      <c r="S557" s="629">
        <v>12.766666666666666</v>
      </c>
      <c r="T557" s="629">
        <v>638.33333333333326</v>
      </c>
      <c r="U557" s="629">
        <v>8.4678561314075118</v>
      </c>
      <c r="V557" s="630">
        <v>6</v>
      </c>
    </row>
    <row r="558" spans="1:22" ht="13.5" customHeight="1">
      <c r="A558" s="509"/>
      <c r="B558" s="511"/>
      <c r="C558" s="626" t="s">
        <v>635</v>
      </c>
      <c r="D558" s="627" t="s">
        <v>799</v>
      </c>
      <c r="E558" s="627">
        <v>93.3</v>
      </c>
      <c r="F558" s="627">
        <v>139</v>
      </c>
      <c r="G558" s="627">
        <v>7.6</v>
      </c>
      <c r="H558" s="627">
        <v>34.4</v>
      </c>
      <c r="I558" s="627">
        <v>352.6</v>
      </c>
      <c r="J558" s="627">
        <v>20.3</v>
      </c>
      <c r="K558" s="627">
        <v>59</v>
      </c>
      <c r="L558" s="627">
        <v>107.1</v>
      </c>
      <c r="M558" s="627">
        <v>100.2</v>
      </c>
      <c r="N558" s="627">
        <v>93.6</v>
      </c>
      <c r="O558" s="628">
        <v>25.7</v>
      </c>
      <c r="P558" s="629">
        <v>14.05</v>
      </c>
      <c r="Q558" s="629">
        <v>13.9</v>
      </c>
      <c r="R558" s="629">
        <v>14.09</v>
      </c>
      <c r="S558" s="629">
        <v>14.013333333333335</v>
      </c>
      <c r="T558" s="629">
        <v>700.7</v>
      </c>
      <c r="U558" s="629">
        <v>5.2315394242803821</v>
      </c>
      <c r="V558" s="630">
        <v>9</v>
      </c>
    </row>
    <row r="559" spans="1:22" ht="13.5" customHeight="1">
      <c r="A559" s="509"/>
      <c r="B559" s="511"/>
      <c r="C559" s="626" t="s">
        <v>635</v>
      </c>
      <c r="D559" s="627" t="s">
        <v>781</v>
      </c>
      <c r="E559" s="627">
        <v>76</v>
      </c>
      <c r="F559" s="627">
        <v>156</v>
      </c>
      <c r="G559" s="627">
        <v>9.6</v>
      </c>
      <c r="H559" s="627">
        <v>32.299999999999997</v>
      </c>
      <c r="I559" s="627">
        <v>336.46</v>
      </c>
      <c r="J559" s="627">
        <v>21.9</v>
      </c>
      <c r="K559" s="627">
        <v>67.8</v>
      </c>
      <c r="L559" s="627">
        <v>131.80000000000001</v>
      </c>
      <c r="M559" s="627">
        <v>122.9</v>
      </c>
      <c r="N559" s="627">
        <v>93.2</v>
      </c>
      <c r="O559" s="628">
        <v>28</v>
      </c>
      <c r="P559" s="629">
        <v>13.1</v>
      </c>
      <c r="Q559" s="629">
        <v>14.95</v>
      </c>
      <c r="R559" s="629">
        <v>15.7</v>
      </c>
      <c r="S559" s="629">
        <v>14.583333333333334</v>
      </c>
      <c r="T559" s="629">
        <v>729.17</v>
      </c>
      <c r="U559" s="629">
        <v>5.9322033898305193</v>
      </c>
      <c r="V559" s="630">
        <v>7</v>
      </c>
    </row>
    <row r="560" spans="1:22" ht="13.5" customHeight="1">
      <c r="A560" s="509"/>
      <c r="B560" s="511"/>
      <c r="C560" s="626" t="s">
        <v>635</v>
      </c>
      <c r="D560" s="627" t="s">
        <v>783</v>
      </c>
      <c r="E560" s="627">
        <v>93.7</v>
      </c>
      <c r="F560" s="627">
        <v>152</v>
      </c>
      <c r="G560" s="627">
        <v>7.9</v>
      </c>
      <c r="H560" s="627">
        <v>33.5</v>
      </c>
      <c r="I560" s="627">
        <v>324.10000000000002</v>
      </c>
      <c r="J560" s="627">
        <v>22</v>
      </c>
      <c r="K560" s="627">
        <v>65.7</v>
      </c>
      <c r="L560" s="627">
        <v>133.6</v>
      </c>
      <c r="M560" s="627">
        <v>120.9</v>
      </c>
      <c r="N560" s="627">
        <v>90.5</v>
      </c>
      <c r="O560" s="628">
        <v>26.4</v>
      </c>
      <c r="P560" s="629">
        <v>14.65</v>
      </c>
      <c r="Q560" s="629">
        <v>14.5</v>
      </c>
      <c r="R560" s="629">
        <v>15</v>
      </c>
      <c r="S560" s="629">
        <v>14.716666666666667</v>
      </c>
      <c r="T560" s="629">
        <v>648.89</v>
      </c>
      <c r="U560" s="629">
        <v>-1.2070374899661949E-14</v>
      </c>
      <c r="V560" s="630">
        <v>12</v>
      </c>
    </row>
    <row r="561" spans="1:22" ht="13.5" customHeight="1">
      <c r="A561" s="509"/>
      <c r="B561" s="511"/>
      <c r="C561" s="626" t="s">
        <v>635</v>
      </c>
      <c r="D561" s="627" t="s">
        <v>797</v>
      </c>
      <c r="E561" s="627">
        <v>89</v>
      </c>
      <c r="F561" s="627">
        <v>149</v>
      </c>
      <c r="G561" s="627">
        <v>3.9</v>
      </c>
      <c r="H561" s="627">
        <v>36.36</v>
      </c>
      <c r="I561" s="627">
        <v>832.31</v>
      </c>
      <c r="J561" s="627">
        <v>21.12</v>
      </c>
      <c r="K561" s="627">
        <v>58.09</v>
      </c>
      <c r="L561" s="627">
        <v>162.19999999999999</v>
      </c>
      <c r="M561" s="627">
        <v>139.6</v>
      </c>
      <c r="N561" s="627">
        <v>86.1</v>
      </c>
      <c r="O561" s="628">
        <v>27.1</v>
      </c>
      <c r="P561" s="629">
        <v>15.25</v>
      </c>
      <c r="Q561" s="629">
        <v>13.42</v>
      </c>
      <c r="R561" s="629">
        <v>15.81</v>
      </c>
      <c r="S561" s="629">
        <v>14.826666666666668</v>
      </c>
      <c r="T561" s="629">
        <v>737.68199004975133</v>
      </c>
      <c r="U561" s="629">
        <v>4.1198501872659259</v>
      </c>
      <c r="V561" s="630">
        <v>9</v>
      </c>
    </row>
    <row r="562" spans="1:22" ht="13.5" customHeight="1">
      <c r="A562" s="509"/>
      <c r="B562" s="511"/>
      <c r="C562" s="626" t="s">
        <v>635</v>
      </c>
      <c r="D562" s="627" t="s">
        <v>826</v>
      </c>
      <c r="E562" s="627">
        <v>90.1</v>
      </c>
      <c r="F562" s="627">
        <v>153</v>
      </c>
      <c r="G562" s="627">
        <v>4.4000000000000004</v>
      </c>
      <c r="H562" s="627">
        <v>29.9</v>
      </c>
      <c r="I562" s="627">
        <v>577.79999999999995</v>
      </c>
      <c r="J562" s="627">
        <v>22</v>
      </c>
      <c r="K562" s="627">
        <v>73.7</v>
      </c>
      <c r="L562" s="627">
        <v>122.7</v>
      </c>
      <c r="M562" s="627">
        <v>113.2</v>
      </c>
      <c r="N562" s="627">
        <v>92.2</v>
      </c>
      <c r="O562" s="628">
        <v>24.9</v>
      </c>
      <c r="P562" s="629">
        <v>13.1</v>
      </c>
      <c r="Q562" s="629">
        <v>14.9</v>
      </c>
      <c r="R562" s="629">
        <v>13.8</v>
      </c>
      <c r="S562" s="629">
        <v>13.933333333333332</v>
      </c>
      <c r="T562" s="629">
        <v>696.66666666666663</v>
      </c>
      <c r="U562" s="629">
        <v>2.9556650246305449</v>
      </c>
      <c r="V562" s="630">
        <v>12</v>
      </c>
    </row>
    <row r="563" spans="1:22" ht="13.5" customHeight="1">
      <c r="A563" s="509"/>
      <c r="B563" s="511"/>
      <c r="C563" s="626" t="s">
        <v>635</v>
      </c>
      <c r="D563" s="627" t="s">
        <v>787</v>
      </c>
      <c r="E563" s="627">
        <v>86.4</v>
      </c>
      <c r="F563" s="627">
        <v>143</v>
      </c>
      <c r="G563" s="627">
        <v>6.6</v>
      </c>
      <c r="H563" s="627">
        <v>31.5</v>
      </c>
      <c r="I563" s="627">
        <v>377.3</v>
      </c>
      <c r="J563" s="627">
        <v>21.9</v>
      </c>
      <c r="K563" s="627">
        <v>69.599999999999994</v>
      </c>
      <c r="L563" s="627">
        <v>129.1</v>
      </c>
      <c r="M563" s="627">
        <v>125.7</v>
      </c>
      <c r="N563" s="627">
        <v>97.4</v>
      </c>
      <c r="O563" s="628">
        <v>25.23</v>
      </c>
      <c r="P563" s="629">
        <v>13.24</v>
      </c>
      <c r="Q563" s="629">
        <v>13.42</v>
      </c>
      <c r="R563" s="629">
        <v>13.98</v>
      </c>
      <c r="S563" s="629">
        <v>13.546666666666667</v>
      </c>
      <c r="T563" s="629">
        <v>671.99</v>
      </c>
      <c r="U563" s="629">
        <v>2.9903699949315707</v>
      </c>
      <c r="V563" s="630">
        <v>11</v>
      </c>
    </row>
    <row r="564" spans="1:22" ht="13.5" customHeight="1">
      <c r="A564" s="509"/>
      <c r="B564" s="511"/>
      <c r="C564" s="626" t="s">
        <v>635</v>
      </c>
      <c r="D564" s="627" t="s">
        <v>744</v>
      </c>
      <c r="E564" s="627">
        <v>77</v>
      </c>
      <c r="F564" s="627">
        <v>150</v>
      </c>
      <c r="G564" s="627">
        <v>8.67</v>
      </c>
      <c r="H564" s="627">
        <v>29.63</v>
      </c>
      <c r="I564" s="627">
        <v>241.8</v>
      </c>
      <c r="J564" s="627">
        <v>24.08</v>
      </c>
      <c r="K564" s="627">
        <v>81.3</v>
      </c>
      <c r="L564" s="627">
        <v>111.4</v>
      </c>
      <c r="M564" s="627">
        <v>98.2</v>
      </c>
      <c r="N564" s="627">
        <v>88.2</v>
      </c>
      <c r="O564" s="628">
        <v>26.5</v>
      </c>
      <c r="P564" s="629">
        <v>10.81</v>
      </c>
      <c r="Q564" s="629">
        <v>8.98</v>
      </c>
      <c r="R564" s="629">
        <v>11.29</v>
      </c>
      <c r="S564" s="629">
        <v>10.36</v>
      </c>
      <c r="T564" s="629">
        <v>518</v>
      </c>
      <c r="U564" s="629">
        <v>-10.069444444444461</v>
      </c>
      <c r="V564" s="630">
        <v>14</v>
      </c>
    </row>
    <row r="565" spans="1:22" ht="13.5" customHeight="1">
      <c r="A565" s="509"/>
      <c r="B565" s="511"/>
      <c r="C565" s="626" t="s">
        <v>635</v>
      </c>
      <c r="D565" s="627" t="s">
        <v>784</v>
      </c>
      <c r="E565" s="627">
        <v>86</v>
      </c>
      <c r="F565" s="627">
        <v>156</v>
      </c>
      <c r="G565" s="627">
        <v>8.2200000000000006</v>
      </c>
      <c r="H565" s="627">
        <v>35.950000000000003</v>
      </c>
      <c r="I565" s="627">
        <v>337</v>
      </c>
      <c r="J565" s="627">
        <v>23.3</v>
      </c>
      <c r="K565" s="627">
        <v>64.81</v>
      </c>
      <c r="L565" s="627">
        <v>133.69999999999999</v>
      </c>
      <c r="M565" s="627">
        <v>126.2</v>
      </c>
      <c r="N565" s="627">
        <v>94.39</v>
      </c>
      <c r="O565" s="628">
        <v>25.1</v>
      </c>
      <c r="P565" s="629">
        <v>14.4</v>
      </c>
      <c r="Q565" s="629">
        <v>14.7</v>
      </c>
      <c r="R565" s="629">
        <v>15</v>
      </c>
      <c r="S565" s="629">
        <v>14.700000000000001</v>
      </c>
      <c r="T565" s="629">
        <v>735</v>
      </c>
      <c r="U565" s="629">
        <v>4.0094339622641488</v>
      </c>
      <c r="V565" s="630">
        <v>5</v>
      </c>
    </row>
    <row r="566" spans="1:22" ht="13.5" customHeight="1">
      <c r="A566" s="509"/>
      <c r="B566" s="511"/>
      <c r="C566" s="626"/>
      <c r="D566" s="631" t="s">
        <v>745</v>
      </c>
      <c r="E566" s="631">
        <f>AVERAGE(E554:E565)</f>
        <v>87.858333333333348</v>
      </c>
      <c r="F566" s="631">
        <f t="shared" ref="F566:O566" si="59">AVERAGE(F554:F565)</f>
        <v>147.75</v>
      </c>
      <c r="G566" s="631">
        <f t="shared" si="59"/>
        <v>7.378333333333333</v>
      </c>
      <c r="H566" s="631">
        <f t="shared" si="59"/>
        <v>33.223333333333329</v>
      </c>
      <c r="I566" s="631">
        <f t="shared" si="59"/>
        <v>390.8633333333334</v>
      </c>
      <c r="J566" s="631">
        <f t="shared" si="59"/>
        <v>22.193333333333332</v>
      </c>
      <c r="K566" s="631">
        <f t="shared" si="59"/>
        <v>67.227500000000006</v>
      </c>
      <c r="L566" s="631">
        <f t="shared" si="59"/>
        <v>133.42500000000001</v>
      </c>
      <c r="M566" s="631">
        <f t="shared" si="59"/>
        <v>120.51666666666667</v>
      </c>
      <c r="N566" s="631">
        <f t="shared" si="59"/>
        <v>90.577500000000001</v>
      </c>
      <c r="O566" s="632">
        <f t="shared" si="59"/>
        <v>26.381666666666671</v>
      </c>
      <c r="P566" s="633">
        <v>13.403333333333334</v>
      </c>
      <c r="Q566" s="633">
        <v>13.429166666666665</v>
      </c>
      <c r="R566" s="633">
        <v>13.876666666666665</v>
      </c>
      <c r="S566" s="633">
        <v>13.56972222222222</v>
      </c>
      <c r="T566" s="633">
        <v>663.32849917081262</v>
      </c>
      <c r="U566" s="270">
        <v>3.1438706135720613</v>
      </c>
      <c r="V566" s="634">
        <v>13</v>
      </c>
    </row>
    <row r="567" spans="1:22" ht="13.5" customHeight="1">
      <c r="A567" s="509" t="s">
        <v>867</v>
      </c>
      <c r="B567" s="511"/>
      <c r="C567" s="635" t="s">
        <v>923</v>
      </c>
      <c r="D567" s="265" t="s">
        <v>924</v>
      </c>
      <c r="E567" s="612"/>
      <c r="F567" s="612">
        <v>149</v>
      </c>
      <c r="G567" s="612"/>
      <c r="H567" s="612"/>
      <c r="I567" s="612"/>
      <c r="J567" s="612"/>
      <c r="K567" s="612"/>
      <c r="L567" s="612"/>
      <c r="M567" s="612"/>
      <c r="N567" s="612"/>
      <c r="O567" s="612"/>
      <c r="P567" s="273">
        <v>234.36</v>
      </c>
      <c r="Q567" s="273">
        <v>227.19</v>
      </c>
      <c r="R567" s="489"/>
      <c r="S567" s="273">
        <v>230.78</v>
      </c>
      <c r="T567" s="273">
        <v>801.3</v>
      </c>
      <c r="U567" s="273">
        <v>10.15</v>
      </c>
      <c r="V567" s="489">
        <v>1</v>
      </c>
    </row>
    <row r="568" spans="1:22" ht="13.5" customHeight="1">
      <c r="A568" s="509"/>
      <c r="B568" s="511"/>
      <c r="C568" s="635"/>
      <c r="D568" s="265" t="s">
        <v>925</v>
      </c>
      <c r="E568" s="613">
        <v>104</v>
      </c>
      <c r="F568" s="612">
        <v>150</v>
      </c>
      <c r="G568" s="612">
        <v>7.6</v>
      </c>
      <c r="H568" s="612">
        <v>31.9</v>
      </c>
      <c r="I568" s="612">
        <v>319.5</v>
      </c>
      <c r="J568" s="612">
        <v>23</v>
      </c>
      <c r="K568" s="612">
        <v>72.099999999999994</v>
      </c>
      <c r="L568" s="612">
        <v>132.30000000000001</v>
      </c>
      <c r="M568" s="612">
        <v>119.1</v>
      </c>
      <c r="N568" s="612">
        <v>90</v>
      </c>
      <c r="O568" s="612">
        <v>26.6</v>
      </c>
      <c r="P568" s="629">
        <v>342.67</v>
      </c>
      <c r="Q568" s="629">
        <v>357.15</v>
      </c>
      <c r="R568" s="489"/>
      <c r="S568" s="629">
        <v>349.91</v>
      </c>
      <c r="T568" s="629">
        <v>699.8</v>
      </c>
      <c r="U568" s="629">
        <v>6.02</v>
      </c>
      <c r="V568" s="295">
        <v>1</v>
      </c>
    </row>
    <row r="569" spans="1:22" ht="13.5" customHeight="1">
      <c r="A569" s="509"/>
      <c r="B569" s="511"/>
      <c r="C569" s="635"/>
      <c r="D569" s="265" t="s">
        <v>926</v>
      </c>
      <c r="E569" s="613">
        <v>101</v>
      </c>
      <c r="F569" s="613">
        <v>151</v>
      </c>
      <c r="G569" s="613">
        <v>6.5</v>
      </c>
      <c r="H569" s="613">
        <v>32.299999999999997</v>
      </c>
      <c r="I569" s="613">
        <v>397</v>
      </c>
      <c r="J569" s="613">
        <v>19.2</v>
      </c>
      <c r="K569" s="613">
        <v>59.4</v>
      </c>
      <c r="L569" s="613">
        <v>153.80000000000001</v>
      </c>
      <c r="M569" s="613">
        <v>138.4</v>
      </c>
      <c r="N569" s="613">
        <v>90</v>
      </c>
      <c r="O569" s="613">
        <v>27.8</v>
      </c>
      <c r="P569" s="629">
        <v>180</v>
      </c>
      <c r="Q569" s="629">
        <v>191.3</v>
      </c>
      <c r="R569" s="489"/>
      <c r="S569" s="629">
        <v>185.65</v>
      </c>
      <c r="T569" s="629">
        <v>736.76</v>
      </c>
      <c r="U569" s="629">
        <v>3.36</v>
      </c>
      <c r="V569" s="295">
        <v>4</v>
      </c>
    </row>
    <row r="570" spans="1:22" ht="13.5" customHeight="1">
      <c r="A570" s="509"/>
      <c r="B570" s="511"/>
      <c r="C570" s="635"/>
      <c r="D570" s="265" t="s">
        <v>927</v>
      </c>
      <c r="E570" s="612">
        <v>104</v>
      </c>
      <c r="F570" s="612">
        <v>139</v>
      </c>
      <c r="G570" s="612">
        <v>7.1498799999999996</v>
      </c>
      <c r="H570" s="612">
        <v>30</v>
      </c>
      <c r="I570" s="613">
        <v>319.58746160774723</v>
      </c>
      <c r="J570" s="614">
        <v>21.8</v>
      </c>
      <c r="K570" s="613">
        <v>72.666666666666671</v>
      </c>
      <c r="L570" s="614">
        <v>110.63</v>
      </c>
      <c r="M570" s="613">
        <v>106.34</v>
      </c>
      <c r="N570" s="613">
        <v>96.12</v>
      </c>
      <c r="O570" s="613">
        <v>26.72</v>
      </c>
      <c r="P570" s="273">
        <v>353.36</v>
      </c>
      <c r="Q570" s="273">
        <v>368.2</v>
      </c>
      <c r="R570" s="489"/>
      <c r="S570" s="629">
        <v>360.78</v>
      </c>
      <c r="T570" s="273">
        <v>721.56</v>
      </c>
      <c r="U570" s="273">
        <v>5.79</v>
      </c>
      <c r="V570" s="489">
        <v>1</v>
      </c>
    </row>
    <row r="571" spans="1:22" ht="13.5" customHeight="1">
      <c r="A571" s="509"/>
      <c r="B571" s="511"/>
      <c r="C571" s="635"/>
      <c r="D571" s="265" t="s">
        <v>928</v>
      </c>
      <c r="E571" s="612">
        <v>95</v>
      </c>
      <c r="F571" s="612">
        <v>154</v>
      </c>
      <c r="G571" s="613">
        <v>8</v>
      </c>
      <c r="H571" s="613">
        <v>31.8</v>
      </c>
      <c r="I571" s="613">
        <v>297.5</v>
      </c>
      <c r="J571" s="613">
        <v>22.4</v>
      </c>
      <c r="K571" s="613">
        <v>70.400000000000006</v>
      </c>
      <c r="L571" s="613">
        <v>137</v>
      </c>
      <c r="M571" s="613">
        <v>119.5</v>
      </c>
      <c r="N571" s="613">
        <v>87.2</v>
      </c>
      <c r="O571" s="613">
        <v>28.3</v>
      </c>
      <c r="P571" s="629">
        <v>176.5</v>
      </c>
      <c r="Q571" s="629">
        <v>178.5</v>
      </c>
      <c r="R571" s="489"/>
      <c r="S571" s="629">
        <v>177.5</v>
      </c>
      <c r="T571" s="629">
        <v>696.1</v>
      </c>
      <c r="U571" s="629">
        <v>5.9</v>
      </c>
      <c r="V571" s="295">
        <v>2</v>
      </c>
    </row>
    <row r="572" spans="1:22" ht="13.5" customHeight="1">
      <c r="A572" s="509"/>
      <c r="B572" s="511"/>
      <c r="C572" s="635"/>
      <c r="D572" s="265" t="s">
        <v>929</v>
      </c>
      <c r="E572" s="612">
        <v>95</v>
      </c>
      <c r="F572" s="612">
        <v>150</v>
      </c>
      <c r="G572" s="612">
        <v>7.4</v>
      </c>
      <c r="H572" s="612">
        <v>34.6</v>
      </c>
      <c r="I572" s="612">
        <v>367.6</v>
      </c>
      <c r="J572" s="612">
        <v>24.24</v>
      </c>
      <c r="K572" s="612">
        <v>70.099999999999994</v>
      </c>
      <c r="L572" s="612">
        <v>130.6</v>
      </c>
      <c r="M572" s="612">
        <v>112.3</v>
      </c>
      <c r="N572" s="612">
        <v>85.99</v>
      </c>
      <c r="O572" s="612">
        <v>28.8</v>
      </c>
      <c r="P572" s="273">
        <v>153.80000000000001</v>
      </c>
      <c r="Q572" s="273">
        <v>158.44999999999999</v>
      </c>
      <c r="R572" s="489"/>
      <c r="S572" s="273">
        <v>156.13</v>
      </c>
      <c r="T572" s="273">
        <v>771.03</v>
      </c>
      <c r="U572" s="273">
        <v>5.0999999999999996</v>
      </c>
      <c r="V572" s="489">
        <v>1</v>
      </c>
    </row>
    <row r="573" spans="1:22" ht="13.5" customHeight="1">
      <c r="A573" s="509"/>
      <c r="B573" s="511"/>
      <c r="C573" s="635"/>
      <c r="D573" s="265" t="s">
        <v>930</v>
      </c>
      <c r="E573" s="613">
        <v>91.6</v>
      </c>
      <c r="F573" s="613">
        <v>146</v>
      </c>
      <c r="G573" s="613">
        <v>7.8</v>
      </c>
      <c r="H573" s="613">
        <v>30.28</v>
      </c>
      <c r="I573" s="613">
        <v>388.20512820512823</v>
      </c>
      <c r="J573" s="613">
        <v>24.34</v>
      </c>
      <c r="K573" s="613">
        <v>80.38309114927344</v>
      </c>
      <c r="L573" s="613">
        <v>113.57</v>
      </c>
      <c r="M573" s="613">
        <v>105.67</v>
      </c>
      <c r="N573" s="613">
        <v>93.043937659593212</v>
      </c>
      <c r="O573" s="613">
        <v>25.43</v>
      </c>
      <c r="P573" s="629">
        <v>133.44999999999999</v>
      </c>
      <c r="Q573" s="629">
        <v>130.19999999999999</v>
      </c>
      <c r="R573" s="489"/>
      <c r="S573" s="629">
        <v>131.82499999999999</v>
      </c>
      <c r="T573" s="629">
        <v>659.125</v>
      </c>
      <c r="U573" s="629">
        <v>3.9219550650374462</v>
      </c>
      <c r="V573" s="295">
        <v>4</v>
      </c>
    </row>
    <row r="574" spans="1:22" ht="13.5" customHeight="1">
      <c r="A574" s="509"/>
      <c r="B574" s="511"/>
      <c r="C574" s="635"/>
      <c r="D574" s="265" t="s">
        <v>931</v>
      </c>
      <c r="E574" s="616">
        <v>105</v>
      </c>
      <c r="F574" s="612">
        <v>138</v>
      </c>
      <c r="G574" s="616">
        <v>7.4</v>
      </c>
      <c r="H574" s="616">
        <v>32.799999999999997</v>
      </c>
      <c r="I574" s="616">
        <v>343.2</v>
      </c>
      <c r="J574" s="616">
        <v>22.1</v>
      </c>
      <c r="K574" s="616">
        <v>67.400000000000006</v>
      </c>
      <c r="L574" s="612">
        <v>129</v>
      </c>
      <c r="M574" s="612">
        <v>117</v>
      </c>
      <c r="N574" s="612">
        <v>90.7</v>
      </c>
      <c r="O574" s="612">
        <v>25.8</v>
      </c>
      <c r="P574" s="629">
        <v>330.71</v>
      </c>
      <c r="Q574" s="629">
        <v>331.83</v>
      </c>
      <c r="R574" s="489"/>
      <c r="S574" s="629">
        <v>331.27</v>
      </c>
      <c r="T574" s="629">
        <v>662.54</v>
      </c>
      <c r="U574" s="273">
        <v>5.21</v>
      </c>
      <c r="V574" s="489">
        <v>3</v>
      </c>
    </row>
    <row r="575" spans="1:22" ht="13.5" customHeight="1">
      <c r="A575" s="509"/>
      <c r="B575" s="511"/>
      <c r="C575" s="635"/>
      <c r="D575" s="268" t="s">
        <v>866</v>
      </c>
      <c r="E575" s="636">
        <f>AVERAGE(E567:E574)</f>
        <v>99.371428571428581</v>
      </c>
      <c r="F575" s="636">
        <f t="shared" ref="F575:Q575" si="60">AVERAGE(F567:F574)</f>
        <v>147.125</v>
      </c>
      <c r="G575" s="636">
        <f t="shared" si="60"/>
        <v>7.407125714285713</v>
      </c>
      <c r="H575" s="636">
        <f t="shared" si="60"/>
        <v>31.954285714285714</v>
      </c>
      <c r="I575" s="636">
        <f t="shared" si="60"/>
        <v>347.51322711612505</v>
      </c>
      <c r="J575" s="636">
        <f t="shared" si="60"/>
        <v>22.439999999999998</v>
      </c>
      <c r="K575" s="636">
        <f t="shared" si="60"/>
        <v>70.349965402277164</v>
      </c>
      <c r="L575" s="636">
        <f t="shared" si="60"/>
        <v>129.55714285714288</v>
      </c>
      <c r="M575" s="636">
        <f t="shared" si="60"/>
        <v>116.90142857142857</v>
      </c>
      <c r="N575" s="636">
        <f t="shared" si="60"/>
        <v>90.436276808513313</v>
      </c>
      <c r="O575" s="636">
        <f t="shared" si="60"/>
        <v>27.064285714285717</v>
      </c>
      <c r="P575" s="637">
        <f t="shared" si="60"/>
        <v>238.10624999999999</v>
      </c>
      <c r="Q575" s="637">
        <f t="shared" si="60"/>
        <v>242.85249999999999</v>
      </c>
      <c r="R575" s="489"/>
      <c r="S575" s="637">
        <f>AVERAGE(S567:S574)</f>
        <v>240.480625</v>
      </c>
      <c r="T575" s="637">
        <f>AVERAGE(T567:T574)</f>
        <v>718.5268749999999</v>
      </c>
      <c r="U575" s="637">
        <f>AVERAGE(U567:U574)</f>
        <v>5.6814943831296807</v>
      </c>
      <c r="V575" s="638">
        <v>2</v>
      </c>
    </row>
    <row r="576" spans="1:22" ht="13.5" customHeight="1">
      <c r="A576" s="509" t="s">
        <v>870</v>
      </c>
      <c r="B576" s="511" t="s">
        <v>717</v>
      </c>
      <c r="C576" s="510" t="s">
        <v>932</v>
      </c>
      <c r="D576" s="265" t="s">
        <v>783</v>
      </c>
      <c r="E576" s="276">
        <v>101</v>
      </c>
      <c r="F576" s="276">
        <v>150</v>
      </c>
      <c r="G576" s="276">
        <v>6.8</v>
      </c>
      <c r="H576" s="276">
        <v>30.3</v>
      </c>
      <c r="I576" s="276">
        <v>345.6</v>
      </c>
      <c r="J576" s="276">
        <v>20.9</v>
      </c>
      <c r="K576" s="276">
        <v>69</v>
      </c>
      <c r="L576" s="276">
        <v>137.5</v>
      </c>
      <c r="M576" s="276">
        <v>127.6</v>
      </c>
      <c r="N576" s="276">
        <v>92.8</v>
      </c>
      <c r="O576" s="276">
        <v>27.8</v>
      </c>
      <c r="P576" s="276">
        <v>18.100000000000001</v>
      </c>
      <c r="Q576" s="276">
        <v>17.25</v>
      </c>
      <c r="R576" s="276">
        <v>17.8</v>
      </c>
      <c r="S576" s="276">
        <v>17.72</v>
      </c>
      <c r="T576" s="276">
        <v>734.53</v>
      </c>
      <c r="U576" s="277">
        <v>6.19</v>
      </c>
      <c r="V576" s="278">
        <v>3</v>
      </c>
    </row>
    <row r="577" spans="1:22" ht="13.5" customHeight="1">
      <c r="A577" s="509"/>
      <c r="B577" s="511"/>
      <c r="C577" s="510"/>
      <c r="D577" s="265" t="s">
        <v>738</v>
      </c>
      <c r="E577" s="276">
        <v>98.1</v>
      </c>
      <c r="F577" s="276">
        <v>146</v>
      </c>
      <c r="G577" s="276">
        <v>7.6</v>
      </c>
      <c r="H577" s="276">
        <v>30.5</v>
      </c>
      <c r="I577" s="276">
        <v>301.3</v>
      </c>
      <c r="J577" s="276">
        <v>21.9</v>
      </c>
      <c r="K577" s="276">
        <v>71.8</v>
      </c>
      <c r="L577" s="276">
        <v>127.6</v>
      </c>
      <c r="M577" s="276">
        <v>116.8</v>
      </c>
      <c r="N577" s="276">
        <v>91.5</v>
      </c>
      <c r="O577" s="276">
        <v>27.4</v>
      </c>
      <c r="P577" s="276">
        <v>13.88</v>
      </c>
      <c r="Q577" s="276">
        <v>13.52</v>
      </c>
      <c r="R577" s="276">
        <v>13.64</v>
      </c>
      <c r="S577" s="276">
        <v>13.68</v>
      </c>
      <c r="T577" s="276">
        <v>684.2</v>
      </c>
      <c r="U577" s="277">
        <v>8.9</v>
      </c>
      <c r="V577" s="278">
        <v>2</v>
      </c>
    </row>
    <row r="578" spans="1:22" ht="13.5" customHeight="1">
      <c r="A578" s="509"/>
      <c r="B578" s="511"/>
      <c r="C578" s="510"/>
      <c r="D578" s="265" t="s">
        <v>804</v>
      </c>
      <c r="E578" s="276">
        <v>90</v>
      </c>
      <c r="F578" s="276">
        <v>144</v>
      </c>
      <c r="G578" s="276">
        <v>7.9</v>
      </c>
      <c r="H578" s="276">
        <v>34.4</v>
      </c>
      <c r="I578" s="276">
        <v>335</v>
      </c>
      <c r="J578" s="276">
        <v>22.5</v>
      </c>
      <c r="K578" s="276">
        <v>65.400000000000006</v>
      </c>
      <c r="L578" s="276">
        <v>133</v>
      </c>
      <c r="M578" s="276">
        <v>120</v>
      </c>
      <c r="N578" s="276">
        <v>90.2</v>
      </c>
      <c r="O578" s="276">
        <v>26.5</v>
      </c>
      <c r="P578" s="276">
        <v>12.52</v>
      </c>
      <c r="Q578" s="276">
        <v>13.17</v>
      </c>
      <c r="R578" s="276">
        <v>13.35</v>
      </c>
      <c r="S578" s="276">
        <v>13.01</v>
      </c>
      <c r="T578" s="276">
        <v>650.70000000000005</v>
      </c>
      <c r="U578" s="277">
        <v>9.39</v>
      </c>
      <c r="V578" s="278">
        <v>1</v>
      </c>
    </row>
    <row r="579" spans="1:22" ht="13.5" customHeight="1">
      <c r="A579" s="509"/>
      <c r="B579" s="511"/>
      <c r="C579" s="510"/>
      <c r="D579" s="265" t="s">
        <v>781</v>
      </c>
      <c r="E579" s="276">
        <v>97.4</v>
      </c>
      <c r="F579" s="276">
        <v>144</v>
      </c>
      <c r="G579" s="276">
        <v>9.5</v>
      </c>
      <c r="H579" s="276">
        <v>32.700000000000003</v>
      </c>
      <c r="I579" s="276">
        <v>344.21</v>
      </c>
      <c r="J579" s="276">
        <v>22.5</v>
      </c>
      <c r="K579" s="276">
        <v>69.23</v>
      </c>
      <c r="L579" s="276">
        <v>134.6</v>
      </c>
      <c r="M579" s="276">
        <v>125.1</v>
      </c>
      <c r="N579" s="276">
        <v>92.9</v>
      </c>
      <c r="O579" s="276">
        <v>28.5</v>
      </c>
      <c r="P579" s="276">
        <v>14.75</v>
      </c>
      <c r="Q579" s="276">
        <v>15.25</v>
      </c>
      <c r="R579" s="276">
        <v>15.05</v>
      </c>
      <c r="S579" s="276">
        <v>15.02</v>
      </c>
      <c r="T579" s="276">
        <v>750.83</v>
      </c>
      <c r="U579" s="277">
        <v>3</v>
      </c>
      <c r="V579" s="278">
        <v>2</v>
      </c>
    </row>
    <row r="580" spans="1:22" ht="13.5" customHeight="1">
      <c r="A580" s="509"/>
      <c r="B580" s="511"/>
      <c r="C580" s="510"/>
      <c r="D580" s="265" t="s">
        <v>787</v>
      </c>
      <c r="E580" s="276">
        <v>92.2</v>
      </c>
      <c r="F580" s="276">
        <v>146</v>
      </c>
      <c r="G580" s="276">
        <v>7</v>
      </c>
      <c r="H580" s="276">
        <v>28.1</v>
      </c>
      <c r="I580" s="276">
        <v>299.7</v>
      </c>
      <c r="J580" s="276">
        <v>21.7</v>
      </c>
      <c r="K580" s="276">
        <v>77.3</v>
      </c>
      <c r="L580" s="276">
        <v>121.6</v>
      </c>
      <c r="M580" s="276">
        <v>115.5</v>
      </c>
      <c r="N580" s="276">
        <v>95</v>
      </c>
      <c r="O580" s="276">
        <v>26.63</v>
      </c>
      <c r="P580" s="276">
        <v>14.67</v>
      </c>
      <c r="Q580" s="276">
        <v>15.74</v>
      </c>
      <c r="R580" s="276">
        <v>15.39</v>
      </c>
      <c r="S580" s="276">
        <v>15.27</v>
      </c>
      <c r="T580" s="276">
        <v>678.6</v>
      </c>
      <c r="U580" s="277">
        <v>8.85</v>
      </c>
      <c r="V580" s="278">
        <v>1</v>
      </c>
    </row>
    <row r="581" spans="1:22" ht="13.5" customHeight="1">
      <c r="A581" s="509"/>
      <c r="B581" s="511"/>
      <c r="C581" s="510"/>
      <c r="D581" s="265" t="s">
        <v>797</v>
      </c>
      <c r="E581" s="276">
        <v>98.4</v>
      </c>
      <c r="F581" s="276">
        <v>154</v>
      </c>
      <c r="G581" s="276">
        <v>7.25</v>
      </c>
      <c r="H581" s="276">
        <v>32.49</v>
      </c>
      <c r="I581" s="276">
        <v>348</v>
      </c>
      <c r="J581" s="276">
        <v>26.68</v>
      </c>
      <c r="K581" s="276">
        <v>79</v>
      </c>
      <c r="L581" s="276">
        <v>138.9</v>
      </c>
      <c r="M581" s="276">
        <v>98.1</v>
      </c>
      <c r="N581" s="276">
        <v>70.599999999999994</v>
      </c>
      <c r="O581" s="276">
        <v>25.8</v>
      </c>
      <c r="P581" s="276">
        <v>12.3</v>
      </c>
      <c r="Q581" s="276">
        <v>14.02</v>
      </c>
      <c r="R581" s="276">
        <v>12.02</v>
      </c>
      <c r="S581" s="276">
        <v>12.78</v>
      </c>
      <c r="T581" s="276">
        <v>594.15</v>
      </c>
      <c r="U581" s="277">
        <v>8.9</v>
      </c>
      <c r="V581" s="278">
        <v>5</v>
      </c>
    </row>
    <row r="582" spans="1:22" ht="13.5" customHeight="1">
      <c r="A582" s="509"/>
      <c r="B582" s="511"/>
      <c r="C582" s="510"/>
      <c r="D582" s="265" t="s">
        <v>921</v>
      </c>
      <c r="E582" s="276">
        <v>97</v>
      </c>
      <c r="F582" s="276">
        <v>146</v>
      </c>
      <c r="G582" s="276">
        <v>9.25</v>
      </c>
      <c r="H582" s="276">
        <v>37.979999999999997</v>
      </c>
      <c r="I582" s="276">
        <v>310.58999999999997</v>
      </c>
      <c r="J582" s="276">
        <v>23.67</v>
      </c>
      <c r="K582" s="276">
        <v>62.32</v>
      </c>
      <c r="L582" s="276">
        <v>138.80000000000001</v>
      </c>
      <c r="M582" s="276">
        <v>121.7</v>
      </c>
      <c r="N582" s="276">
        <v>87.68</v>
      </c>
      <c r="O582" s="276">
        <v>27.14</v>
      </c>
      <c r="P582" s="276">
        <v>15.58</v>
      </c>
      <c r="Q582" s="276">
        <v>14.9</v>
      </c>
      <c r="R582" s="276">
        <v>16.3</v>
      </c>
      <c r="S582" s="276">
        <v>15.59</v>
      </c>
      <c r="T582" s="276">
        <v>779.74</v>
      </c>
      <c r="U582" s="277">
        <v>9.7899999999999991</v>
      </c>
      <c r="V582" s="278">
        <v>3</v>
      </c>
    </row>
    <row r="583" spans="1:22" ht="13.5" customHeight="1">
      <c r="A583" s="509"/>
      <c r="B583" s="511"/>
      <c r="C583" s="510"/>
      <c r="D583" s="265" t="s">
        <v>799</v>
      </c>
      <c r="E583" s="276">
        <v>85.7</v>
      </c>
      <c r="F583" s="276">
        <v>144</v>
      </c>
      <c r="G583" s="276">
        <v>6.2</v>
      </c>
      <c r="H583" s="276">
        <v>30.8</v>
      </c>
      <c r="I583" s="276">
        <v>398.4</v>
      </c>
      <c r="J583" s="276">
        <v>23.5</v>
      </c>
      <c r="K583" s="276">
        <v>76.2</v>
      </c>
      <c r="L583" s="276">
        <v>102</v>
      </c>
      <c r="M583" s="276">
        <v>94.1</v>
      </c>
      <c r="N583" s="276">
        <v>92.2</v>
      </c>
      <c r="O583" s="276">
        <v>25.8</v>
      </c>
      <c r="P583" s="276">
        <v>11.99</v>
      </c>
      <c r="Q583" s="276">
        <v>11.49</v>
      </c>
      <c r="R583" s="276">
        <v>12.61</v>
      </c>
      <c r="S583" s="276">
        <v>12.03</v>
      </c>
      <c r="T583" s="276">
        <v>601.5</v>
      </c>
      <c r="U583" s="277">
        <v>12.46</v>
      </c>
      <c r="V583" s="278">
        <v>4</v>
      </c>
    </row>
    <row r="584" spans="1:22" ht="13.5" customHeight="1">
      <c r="A584" s="509"/>
      <c r="B584" s="511"/>
      <c r="C584" s="510"/>
      <c r="D584" s="265" t="s">
        <v>784</v>
      </c>
      <c r="E584" s="276">
        <v>87</v>
      </c>
      <c r="F584" s="276">
        <v>150</v>
      </c>
      <c r="G584" s="276">
        <v>8.7200000000000006</v>
      </c>
      <c r="H584" s="276">
        <v>33.14</v>
      </c>
      <c r="I584" s="276">
        <v>280</v>
      </c>
      <c r="J584" s="276">
        <v>22.88</v>
      </c>
      <c r="K584" s="276">
        <v>69.040000000000006</v>
      </c>
      <c r="L584" s="276">
        <v>116.5</v>
      </c>
      <c r="M584" s="276">
        <v>109.1</v>
      </c>
      <c r="N584" s="276">
        <v>93.65</v>
      </c>
      <c r="O584" s="276">
        <v>26.6</v>
      </c>
      <c r="P584" s="276">
        <v>13.7</v>
      </c>
      <c r="Q584" s="276">
        <v>12.9</v>
      </c>
      <c r="R584" s="276">
        <v>12.9</v>
      </c>
      <c r="S584" s="276">
        <v>13.167</v>
      </c>
      <c r="T584" s="276">
        <v>658.33</v>
      </c>
      <c r="U584" s="277">
        <v>7.63</v>
      </c>
      <c r="V584" s="278">
        <v>3</v>
      </c>
    </row>
    <row r="585" spans="1:22" ht="13.5" customHeight="1">
      <c r="A585" s="509"/>
      <c r="B585" s="511"/>
      <c r="C585" s="510"/>
      <c r="D585" s="265" t="s">
        <v>826</v>
      </c>
      <c r="E585" s="276">
        <v>97.4</v>
      </c>
      <c r="F585" s="276">
        <v>144</v>
      </c>
      <c r="G585" s="276">
        <v>5.4</v>
      </c>
      <c r="H585" s="276">
        <v>24.9</v>
      </c>
      <c r="I585" s="276">
        <v>359.3</v>
      </c>
      <c r="J585" s="276">
        <v>22.9</v>
      </c>
      <c r="K585" s="276">
        <v>91.9</v>
      </c>
      <c r="L585" s="276">
        <v>137</v>
      </c>
      <c r="M585" s="276">
        <v>103.3</v>
      </c>
      <c r="N585" s="276">
        <v>75.400000000000006</v>
      </c>
      <c r="O585" s="276">
        <v>26</v>
      </c>
      <c r="P585" s="276">
        <v>12.2</v>
      </c>
      <c r="Q585" s="276">
        <v>12.4</v>
      </c>
      <c r="R585" s="276">
        <v>12.8</v>
      </c>
      <c r="S585" s="276">
        <v>12.5</v>
      </c>
      <c r="T585" s="276">
        <v>622.9</v>
      </c>
      <c r="U585" s="277">
        <v>4.5999999999999996</v>
      </c>
      <c r="V585" s="278">
        <v>4</v>
      </c>
    </row>
    <row r="586" spans="1:22" ht="13.5" customHeight="1">
      <c r="A586" s="509"/>
      <c r="B586" s="511"/>
      <c r="C586" s="510"/>
      <c r="D586" s="265" t="s">
        <v>744</v>
      </c>
      <c r="E586" s="276">
        <v>87.8</v>
      </c>
      <c r="F586" s="276">
        <v>152</v>
      </c>
      <c r="G586" s="276">
        <v>5.8</v>
      </c>
      <c r="H586" s="276">
        <v>28</v>
      </c>
      <c r="I586" s="276">
        <v>483</v>
      </c>
      <c r="J586" s="276">
        <v>18.5</v>
      </c>
      <c r="K586" s="276">
        <v>66.099999999999994</v>
      </c>
      <c r="L586" s="276">
        <v>150.80000000000001</v>
      </c>
      <c r="M586" s="276">
        <v>137.80000000000001</v>
      </c>
      <c r="N586" s="276">
        <v>91.4</v>
      </c>
      <c r="O586" s="276">
        <v>26.4</v>
      </c>
      <c r="P586" s="276">
        <v>13.4</v>
      </c>
      <c r="Q586" s="276">
        <v>12.8</v>
      </c>
      <c r="R586" s="276">
        <v>12.8</v>
      </c>
      <c r="S586" s="276">
        <v>12.98</v>
      </c>
      <c r="T586" s="276">
        <v>649.20000000000005</v>
      </c>
      <c r="U586" s="277">
        <v>3</v>
      </c>
      <c r="V586" s="278">
        <v>5</v>
      </c>
    </row>
    <row r="587" spans="1:22" ht="13.5" customHeight="1">
      <c r="A587" s="509"/>
      <c r="B587" s="511"/>
      <c r="C587" s="510"/>
      <c r="D587" s="459" t="s">
        <v>745</v>
      </c>
      <c r="E587" s="279">
        <v>93.818181818181799</v>
      </c>
      <c r="F587" s="279">
        <v>147.272727272727</v>
      </c>
      <c r="G587" s="279">
        <v>7.4018181818181796</v>
      </c>
      <c r="H587" s="279">
        <v>31.21</v>
      </c>
      <c r="I587" s="279">
        <v>345.91818181818201</v>
      </c>
      <c r="J587" s="279">
        <v>22.511818181818199</v>
      </c>
      <c r="K587" s="279">
        <v>72.480909090909094</v>
      </c>
      <c r="L587" s="279">
        <v>130.754545454545</v>
      </c>
      <c r="M587" s="279">
        <v>115.372727272727</v>
      </c>
      <c r="N587" s="279">
        <v>88.484545454545497</v>
      </c>
      <c r="O587" s="279">
        <v>26.7790909090909</v>
      </c>
      <c r="P587" s="279">
        <v>13.917272727272699</v>
      </c>
      <c r="Q587" s="279">
        <v>13.9490909090909</v>
      </c>
      <c r="R587" s="279">
        <v>14.06</v>
      </c>
      <c r="S587" s="279">
        <v>13.977</v>
      </c>
      <c r="T587" s="279">
        <v>673.15272727272702</v>
      </c>
      <c r="U587" s="279">
        <v>7.3842360960046296</v>
      </c>
      <c r="V587" s="280">
        <v>1</v>
      </c>
    </row>
    <row r="588" spans="1:22" ht="13.5" customHeight="1">
      <c r="A588" s="509" t="s">
        <v>892</v>
      </c>
      <c r="B588" s="511"/>
      <c r="C588" s="626" t="s">
        <v>718</v>
      </c>
      <c r="D588" s="627" t="s">
        <v>804</v>
      </c>
      <c r="E588" s="627">
        <v>96</v>
      </c>
      <c r="F588" s="627">
        <v>137</v>
      </c>
      <c r="G588" s="627">
        <v>7.7</v>
      </c>
      <c r="H588" s="627">
        <v>32.6</v>
      </c>
      <c r="I588" s="627">
        <v>323</v>
      </c>
      <c r="J588" s="627">
        <v>21.5</v>
      </c>
      <c r="K588" s="627">
        <v>66</v>
      </c>
      <c r="L588" s="627">
        <v>122</v>
      </c>
      <c r="M588" s="627">
        <v>113</v>
      </c>
      <c r="N588" s="627">
        <v>92.6</v>
      </c>
      <c r="O588" s="628">
        <v>26.5</v>
      </c>
      <c r="P588" s="629">
        <v>11.75</v>
      </c>
      <c r="Q588" s="629">
        <v>12.24</v>
      </c>
      <c r="R588" s="629">
        <v>11.3</v>
      </c>
      <c r="S588" s="629">
        <v>11.763333333333335</v>
      </c>
      <c r="T588" s="629">
        <v>588.16999999999996</v>
      </c>
      <c r="U588" s="629">
        <v>8.4511370620774713</v>
      </c>
      <c r="V588" s="630">
        <v>2</v>
      </c>
    </row>
    <row r="589" spans="1:22" ht="13.5" customHeight="1">
      <c r="A589" s="509"/>
      <c r="B589" s="511"/>
      <c r="C589" s="626"/>
      <c r="D589" s="627" t="s">
        <v>738</v>
      </c>
      <c r="E589" s="627">
        <v>90.6</v>
      </c>
      <c r="F589" s="627">
        <v>145</v>
      </c>
      <c r="G589" s="627">
        <v>7.8</v>
      </c>
      <c r="H589" s="627">
        <v>35.799999999999997</v>
      </c>
      <c r="I589" s="627">
        <v>359</v>
      </c>
      <c r="J589" s="627">
        <v>24.6</v>
      </c>
      <c r="K589" s="627">
        <v>68.7</v>
      </c>
      <c r="L589" s="627">
        <v>114.7</v>
      </c>
      <c r="M589" s="627">
        <v>105.4</v>
      </c>
      <c r="N589" s="627">
        <v>91.9</v>
      </c>
      <c r="O589" s="628">
        <v>28.4</v>
      </c>
      <c r="P589" s="629">
        <v>13.1</v>
      </c>
      <c r="Q589" s="629">
        <v>12.96</v>
      </c>
      <c r="R589" s="629">
        <v>13.07</v>
      </c>
      <c r="S589" s="629">
        <v>13.043333333333335</v>
      </c>
      <c r="T589" s="629">
        <v>652.20000000000005</v>
      </c>
      <c r="U589" s="629">
        <v>9.7307908020190972</v>
      </c>
      <c r="V589" s="630">
        <v>1</v>
      </c>
    </row>
    <row r="590" spans="1:22" ht="13.5" customHeight="1">
      <c r="A590" s="509"/>
      <c r="B590" s="511"/>
      <c r="C590" s="626"/>
      <c r="D590" s="627" t="s">
        <v>921</v>
      </c>
      <c r="E590" s="627">
        <v>93</v>
      </c>
      <c r="F590" s="627">
        <v>146</v>
      </c>
      <c r="G590" s="627">
        <v>8.68</v>
      </c>
      <c r="H590" s="627">
        <v>34.21</v>
      </c>
      <c r="I590" s="627">
        <v>294.12</v>
      </c>
      <c r="J590" s="627">
        <v>23.55</v>
      </c>
      <c r="K590" s="627">
        <v>68.84</v>
      </c>
      <c r="L590" s="627">
        <v>121.77</v>
      </c>
      <c r="M590" s="627">
        <v>107.21</v>
      </c>
      <c r="N590" s="627">
        <v>88.04</v>
      </c>
      <c r="O590" s="628">
        <v>29.82</v>
      </c>
      <c r="P590" s="629">
        <v>15.18</v>
      </c>
      <c r="Q590" s="629">
        <v>16.38</v>
      </c>
      <c r="R590" s="629">
        <v>15.75</v>
      </c>
      <c r="S590" s="629">
        <v>15.770000000000001</v>
      </c>
      <c r="T590" s="629">
        <v>700.92</v>
      </c>
      <c r="U590" s="629">
        <v>5.2034689793195543</v>
      </c>
      <c r="V590" s="630">
        <v>5</v>
      </c>
    </row>
    <row r="591" spans="1:22" ht="13.5" customHeight="1">
      <c r="A591" s="509"/>
      <c r="B591" s="511"/>
      <c r="C591" s="626"/>
      <c r="D591" s="627" t="s">
        <v>789</v>
      </c>
      <c r="E591" s="627">
        <v>90</v>
      </c>
      <c r="F591" s="627">
        <v>143</v>
      </c>
      <c r="G591" s="627">
        <v>7.8</v>
      </c>
      <c r="H591" s="627">
        <v>34.799999999999997</v>
      </c>
      <c r="I591" s="627">
        <v>346.2</v>
      </c>
      <c r="J591" s="627">
        <v>24.6</v>
      </c>
      <c r="K591" s="627">
        <v>70.099999999999994</v>
      </c>
      <c r="L591" s="627">
        <v>144.69999999999999</v>
      </c>
      <c r="M591" s="627">
        <v>135.4</v>
      </c>
      <c r="N591" s="627">
        <v>93.6</v>
      </c>
      <c r="O591" s="628">
        <v>27</v>
      </c>
      <c r="P591" s="629">
        <v>13.35</v>
      </c>
      <c r="Q591" s="629">
        <v>12.81</v>
      </c>
      <c r="R591" s="629">
        <v>13.11</v>
      </c>
      <c r="S591" s="629">
        <v>13.089999999999998</v>
      </c>
      <c r="T591" s="629">
        <v>654.49999999999989</v>
      </c>
      <c r="U591" s="629">
        <v>11.214953271028008</v>
      </c>
      <c r="V591" s="630">
        <v>2</v>
      </c>
    </row>
    <row r="592" spans="1:22" ht="13.5" customHeight="1">
      <c r="A592" s="509"/>
      <c r="B592" s="511"/>
      <c r="C592" s="626"/>
      <c r="D592" s="627" t="s">
        <v>799</v>
      </c>
      <c r="E592" s="627">
        <v>91</v>
      </c>
      <c r="F592" s="627">
        <v>137</v>
      </c>
      <c r="G592" s="627">
        <v>7.1</v>
      </c>
      <c r="H592" s="627">
        <v>32.9</v>
      </c>
      <c r="I592" s="627">
        <v>363.4</v>
      </c>
      <c r="J592" s="627">
        <v>18.3</v>
      </c>
      <c r="K592" s="627">
        <v>55.6</v>
      </c>
      <c r="L592" s="627">
        <v>125.9</v>
      </c>
      <c r="M592" s="627">
        <v>112.4</v>
      </c>
      <c r="N592" s="627">
        <v>89.3</v>
      </c>
      <c r="O592" s="628">
        <v>25.4</v>
      </c>
      <c r="P592" s="629">
        <v>13.81</v>
      </c>
      <c r="Q592" s="629">
        <v>13.92</v>
      </c>
      <c r="R592" s="629">
        <v>14.14</v>
      </c>
      <c r="S592" s="629">
        <v>13.956666666666669</v>
      </c>
      <c r="T592" s="629">
        <v>697.8</v>
      </c>
      <c r="U592" s="629">
        <v>4.8060075093867649</v>
      </c>
      <c r="V592" s="630">
        <v>11</v>
      </c>
    </row>
    <row r="593" spans="1:22" ht="13.5" customHeight="1">
      <c r="A593" s="509"/>
      <c r="B593" s="511"/>
      <c r="C593" s="626"/>
      <c r="D593" s="627" t="s">
        <v>781</v>
      </c>
      <c r="E593" s="627">
        <v>80</v>
      </c>
      <c r="F593" s="627">
        <v>153</v>
      </c>
      <c r="G593" s="627">
        <v>9.6999999999999993</v>
      </c>
      <c r="H593" s="627">
        <v>33.1</v>
      </c>
      <c r="I593" s="627">
        <v>341.24</v>
      </c>
      <c r="J593" s="627">
        <v>22.4</v>
      </c>
      <c r="K593" s="627">
        <v>67.67</v>
      </c>
      <c r="L593" s="627">
        <v>134.6</v>
      </c>
      <c r="M593" s="627">
        <v>125.1</v>
      </c>
      <c r="N593" s="627">
        <v>92.9</v>
      </c>
      <c r="O593" s="628">
        <v>28.5</v>
      </c>
      <c r="P593" s="629">
        <v>14.75</v>
      </c>
      <c r="Q593" s="629">
        <v>15.25</v>
      </c>
      <c r="R593" s="629">
        <v>15.05</v>
      </c>
      <c r="S593" s="629">
        <v>15.016666666666666</v>
      </c>
      <c r="T593" s="629">
        <v>750.83</v>
      </c>
      <c r="U593" s="629">
        <v>9.079903147699758</v>
      </c>
      <c r="V593" s="630">
        <v>2</v>
      </c>
    </row>
    <row r="594" spans="1:22" ht="13.5" customHeight="1">
      <c r="A594" s="509"/>
      <c r="B594" s="511"/>
      <c r="C594" s="626"/>
      <c r="D594" s="627" t="s">
        <v>783</v>
      </c>
      <c r="E594" s="627">
        <v>94.7</v>
      </c>
      <c r="F594" s="627">
        <v>150</v>
      </c>
      <c r="G594" s="627">
        <v>7.2</v>
      </c>
      <c r="H594" s="627">
        <v>37.4</v>
      </c>
      <c r="I594" s="627">
        <v>419.4</v>
      </c>
      <c r="J594" s="627">
        <v>23.5</v>
      </c>
      <c r="K594" s="627">
        <v>62.8</v>
      </c>
      <c r="L594" s="627">
        <v>127.2</v>
      </c>
      <c r="M594" s="627">
        <v>113</v>
      </c>
      <c r="N594" s="627">
        <v>88.8</v>
      </c>
      <c r="O594" s="628">
        <v>27.1</v>
      </c>
      <c r="P594" s="629">
        <v>14.9</v>
      </c>
      <c r="Q594" s="629">
        <v>15.7</v>
      </c>
      <c r="R594" s="629">
        <v>15.1</v>
      </c>
      <c r="S594" s="629">
        <v>15.233333333333334</v>
      </c>
      <c r="T594" s="629">
        <v>671.67</v>
      </c>
      <c r="U594" s="629">
        <v>3.5107587768969357</v>
      </c>
      <c r="V594" s="630">
        <v>9</v>
      </c>
    </row>
    <row r="595" spans="1:22" ht="13.5" customHeight="1">
      <c r="A595" s="509"/>
      <c r="B595" s="511"/>
      <c r="C595" s="626"/>
      <c r="D595" s="627" t="s">
        <v>797</v>
      </c>
      <c r="E595" s="627">
        <v>88.3</v>
      </c>
      <c r="F595" s="627">
        <v>146</v>
      </c>
      <c r="G595" s="627">
        <v>4.5</v>
      </c>
      <c r="H595" s="627">
        <v>34.380000000000003</v>
      </c>
      <c r="I595" s="627">
        <v>664</v>
      </c>
      <c r="J595" s="627">
        <v>22.85</v>
      </c>
      <c r="K595" s="627">
        <v>66.459999999999994</v>
      </c>
      <c r="L595" s="627">
        <v>144.30000000000001</v>
      </c>
      <c r="M595" s="627">
        <v>128</v>
      </c>
      <c r="N595" s="627">
        <v>88.7</v>
      </c>
      <c r="O595" s="628">
        <v>26.2</v>
      </c>
      <c r="P595" s="629">
        <v>15.6</v>
      </c>
      <c r="Q595" s="629">
        <v>14.16</v>
      </c>
      <c r="R595" s="629">
        <v>13.75</v>
      </c>
      <c r="S595" s="629">
        <v>14.503333333333332</v>
      </c>
      <c r="T595" s="629">
        <v>721.59495024875628</v>
      </c>
      <c r="U595" s="629">
        <v>1.8492509363295777</v>
      </c>
      <c r="V595" s="630">
        <v>11</v>
      </c>
    </row>
    <row r="596" spans="1:22" ht="13.5" customHeight="1">
      <c r="A596" s="509"/>
      <c r="B596" s="511"/>
      <c r="C596" s="626"/>
      <c r="D596" s="627" t="s">
        <v>826</v>
      </c>
      <c r="E596" s="627">
        <v>91.8</v>
      </c>
      <c r="F596" s="627">
        <v>145</v>
      </c>
      <c r="G596" s="627">
        <v>4.5999999999999996</v>
      </c>
      <c r="H596" s="627">
        <v>32.9</v>
      </c>
      <c r="I596" s="627">
        <v>613</v>
      </c>
      <c r="J596" s="627">
        <v>25.3</v>
      </c>
      <c r="K596" s="627">
        <v>76.8</v>
      </c>
      <c r="L596" s="627">
        <v>139.69999999999999</v>
      </c>
      <c r="M596" s="627">
        <v>109.6</v>
      </c>
      <c r="N596" s="627">
        <v>78.400000000000006</v>
      </c>
      <c r="O596" s="628">
        <v>25.5</v>
      </c>
      <c r="P596" s="629">
        <v>15.2</v>
      </c>
      <c r="Q596" s="629">
        <v>14.5</v>
      </c>
      <c r="R596" s="629">
        <v>13</v>
      </c>
      <c r="S596" s="629">
        <v>14.233333333333334</v>
      </c>
      <c r="T596" s="629">
        <v>711.66666666666674</v>
      </c>
      <c r="U596" s="629">
        <v>5.1724137931034697</v>
      </c>
      <c r="V596" s="630">
        <v>6</v>
      </c>
    </row>
    <row r="597" spans="1:22" ht="13.5" customHeight="1">
      <c r="A597" s="509"/>
      <c r="B597" s="511"/>
      <c r="C597" s="626"/>
      <c r="D597" s="627" t="s">
        <v>787</v>
      </c>
      <c r="E597" s="627">
        <v>87.6</v>
      </c>
      <c r="F597" s="627">
        <v>137</v>
      </c>
      <c r="G597" s="627">
        <v>5.9</v>
      </c>
      <c r="H597" s="627">
        <v>30.9</v>
      </c>
      <c r="I597" s="627">
        <v>423.7</v>
      </c>
      <c r="J597" s="627">
        <v>22</v>
      </c>
      <c r="K597" s="627">
        <v>71</v>
      </c>
      <c r="L597" s="627">
        <v>127.2</v>
      </c>
      <c r="M597" s="627">
        <v>123.3</v>
      </c>
      <c r="N597" s="627">
        <v>96.9</v>
      </c>
      <c r="O597" s="628">
        <v>26.75</v>
      </c>
      <c r="P597" s="629">
        <v>14.52</v>
      </c>
      <c r="Q597" s="629">
        <v>14.6</v>
      </c>
      <c r="R597" s="629">
        <v>13.28</v>
      </c>
      <c r="S597" s="629">
        <v>14.133333333333333</v>
      </c>
      <c r="T597" s="629">
        <v>701.09</v>
      </c>
      <c r="U597" s="629">
        <v>7.4505828687278148</v>
      </c>
      <c r="V597" s="630">
        <v>3</v>
      </c>
    </row>
    <row r="598" spans="1:22" ht="13.5" customHeight="1">
      <c r="A598" s="509"/>
      <c r="B598" s="511"/>
      <c r="C598" s="626"/>
      <c r="D598" s="627" t="s">
        <v>744</v>
      </c>
      <c r="E598" s="627">
        <v>83.2</v>
      </c>
      <c r="F598" s="627">
        <v>144</v>
      </c>
      <c r="G598" s="627">
        <v>7.71</v>
      </c>
      <c r="H598" s="627">
        <v>25.56</v>
      </c>
      <c r="I598" s="627">
        <v>231.5</v>
      </c>
      <c r="J598" s="627">
        <v>24.08</v>
      </c>
      <c r="K598" s="627">
        <v>94.199999999999989</v>
      </c>
      <c r="L598" s="627">
        <v>117</v>
      </c>
      <c r="M598" s="627">
        <v>109.4</v>
      </c>
      <c r="N598" s="627">
        <v>93.5</v>
      </c>
      <c r="O598" s="628">
        <v>25.4</v>
      </c>
      <c r="P598" s="629">
        <v>11.58</v>
      </c>
      <c r="Q598" s="629">
        <v>10.89</v>
      </c>
      <c r="R598" s="629">
        <v>10.039999999999999</v>
      </c>
      <c r="S598" s="629">
        <v>10.836666666666666</v>
      </c>
      <c r="T598" s="629">
        <v>541.83333333333326</v>
      </c>
      <c r="U598" s="629">
        <v>-5.9317129629629797</v>
      </c>
      <c r="V598" s="630">
        <v>12</v>
      </c>
    </row>
    <row r="599" spans="1:22" ht="13.5" customHeight="1">
      <c r="A599" s="509"/>
      <c r="B599" s="511"/>
      <c r="C599" s="626"/>
      <c r="D599" s="627" t="s">
        <v>784</v>
      </c>
      <c r="E599" s="627">
        <v>92</v>
      </c>
      <c r="F599" s="627">
        <v>156</v>
      </c>
      <c r="G599" s="627">
        <v>9.2100000000000009</v>
      </c>
      <c r="H599" s="627">
        <v>32.14</v>
      </c>
      <c r="I599" s="627">
        <v>249</v>
      </c>
      <c r="J599" s="627">
        <v>23.2</v>
      </c>
      <c r="K599" s="627">
        <v>72.180000000000007</v>
      </c>
      <c r="L599" s="627">
        <v>133.6</v>
      </c>
      <c r="M599" s="627">
        <v>129.5</v>
      </c>
      <c r="N599" s="627">
        <v>96.93</v>
      </c>
      <c r="O599" s="628">
        <v>25</v>
      </c>
      <c r="P599" s="629">
        <v>15</v>
      </c>
      <c r="Q599" s="629">
        <v>14.9</v>
      </c>
      <c r="R599" s="629">
        <v>15.1</v>
      </c>
      <c r="S599" s="629">
        <v>15</v>
      </c>
      <c r="T599" s="629">
        <v>750</v>
      </c>
      <c r="U599" s="629">
        <v>6.1320754716981032</v>
      </c>
      <c r="V599" s="630">
        <v>2</v>
      </c>
    </row>
    <row r="600" spans="1:22" ht="13.5" customHeight="1">
      <c r="A600" s="509"/>
      <c r="B600" s="511"/>
      <c r="C600" s="626"/>
      <c r="D600" s="631" t="s">
        <v>745</v>
      </c>
      <c r="E600" s="631">
        <f>AVERAGE(E588:E599)</f>
        <v>89.850000000000009</v>
      </c>
      <c r="F600" s="631">
        <f t="shared" ref="F600:O600" si="61">AVERAGE(F588:F599)</f>
        <v>144.91666666666666</v>
      </c>
      <c r="G600" s="631">
        <f t="shared" si="61"/>
        <v>7.3250000000000002</v>
      </c>
      <c r="H600" s="631">
        <f t="shared" si="61"/>
        <v>33.057499999999997</v>
      </c>
      <c r="I600" s="631">
        <f t="shared" si="61"/>
        <v>385.62999999999994</v>
      </c>
      <c r="J600" s="631">
        <f t="shared" si="61"/>
        <v>22.99</v>
      </c>
      <c r="K600" s="631">
        <f t="shared" si="61"/>
        <v>70.029166666666683</v>
      </c>
      <c r="L600" s="631">
        <f t="shared" si="61"/>
        <v>129.38916666666668</v>
      </c>
      <c r="M600" s="631">
        <f t="shared" si="61"/>
        <v>117.60916666666667</v>
      </c>
      <c r="N600" s="631">
        <f t="shared" si="61"/>
        <v>90.964166666666657</v>
      </c>
      <c r="O600" s="632">
        <f t="shared" si="61"/>
        <v>26.797499999999996</v>
      </c>
      <c r="P600" s="633">
        <v>14.061666666666667</v>
      </c>
      <c r="Q600" s="633">
        <v>14.025833333333336</v>
      </c>
      <c r="R600" s="633">
        <v>13.557499999999997</v>
      </c>
      <c r="S600" s="633">
        <v>13.881666666666668</v>
      </c>
      <c r="T600" s="633">
        <v>678.52291252072973</v>
      </c>
      <c r="U600" s="270">
        <v>5.5149698070183106</v>
      </c>
      <c r="V600" s="634">
        <v>4</v>
      </c>
    </row>
    <row r="601" spans="1:22" ht="13.5" customHeight="1">
      <c r="A601" s="509" t="s">
        <v>867</v>
      </c>
      <c r="B601" s="511"/>
      <c r="C601" s="635" t="s">
        <v>933</v>
      </c>
      <c r="D601" s="265" t="s">
        <v>924</v>
      </c>
      <c r="E601" s="613"/>
      <c r="F601" s="613">
        <v>147</v>
      </c>
      <c r="G601" s="613"/>
      <c r="H601" s="613"/>
      <c r="I601" s="613"/>
      <c r="J601" s="613"/>
      <c r="K601" s="613"/>
      <c r="L601" s="613"/>
      <c r="M601" s="613"/>
      <c r="N601" s="614"/>
      <c r="O601" s="614"/>
      <c r="P601" s="629">
        <v>217.87</v>
      </c>
      <c r="Q601" s="629">
        <v>233.05</v>
      </c>
      <c r="R601" s="489"/>
      <c r="S601" s="629">
        <v>225.46</v>
      </c>
      <c r="T601" s="639">
        <v>782.9</v>
      </c>
      <c r="U601" s="629">
        <v>7.61</v>
      </c>
      <c r="V601" s="295">
        <v>4</v>
      </c>
    </row>
    <row r="602" spans="1:22" ht="13.5" customHeight="1">
      <c r="A602" s="509"/>
      <c r="B602" s="511"/>
      <c r="C602" s="635" t="s">
        <v>637</v>
      </c>
      <c r="D602" s="265" t="s">
        <v>925</v>
      </c>
      <c r="E602" s="612">
        <v>102.3</v>
      </c>
      <c r="F602" s="612">
        <v>147</v>
      </c>
      <c r="G602" s="612">
        <v>7.7</v>
      </c>
      <c r="H602" s="612">
        <v>32</v>
      </c>
      <c r="I602" s="612">
        <v>315.2</v>
      </c>
      <c r="J602" s="612">
        <v>22.3</v>
      </c>
      <c r="K602" s="612">
        <v>69.8</v>
      </c>
      <c r="L602" s="612">
        <v>128</v>
      </c>
      <c r="M602" s="612">
        <v>116</v>
      </c>
      <c r="N602" s="612">
        <v>90.6</v>
      </c>
      <c r="O602" s="612">
        <v>26.5</v>
      </c>
      <c r="P602" s="273">
        <v>341.25</v>
      </c>
      <c r="Q602" s="273">
        <v>345.74</v>
      </c>
      <c r="R602" s="489"/>
      <c r="S602" s="273">
        <v>343.5</v>
      </c>
      <c r="T602" s="273">
        <v>687</v>
      </c>
      <c r="U602" s="273">
        <v>4.07</v>
      </c>
      <c r="V602" s="489">
        <v>5</v>
      </c>
    </row>
    <row r="603" spans="1:22" ht="13.5" customHeight="1">
      <c r="A603" s="509"/>
      <c r="B603" s="511"/>
      <c r="C603" s="635" t="s">
        <v>637</v>
      </c>
      <c r="D603" s="265" t="s">
        <v>926</v>
      </c>
      <c r="E603" s="618">
        <v>100</v>
      </c>
      <c r="F603" s="618">
        <v>148</v>
      </c>
      <c r="G603" s="613">
        <v>6.3</v>
      </c>
      <c r="H603" s="613">
        <v>37.5</v>
      </c>
      <c r="I603" s="618">
        <v>495</v>
      </c>
      <c r="J603" s="618">
        <v>19.399999999999999</v>
      </c>
      <c r="K603" s="618">
        <v>51.7</v>
      </c>
      <c r="L603" s="619">
        <v>145.6</v>
      </c>
      <c r="M603" s="619">
        <v>135.4</v>
      </c>
      <c r="N603" s="619">
        <v>93</v>
      </c>
      <c r="O603" s="619">
        <v>28.6</v>
      </c>
      <c r="P603" s="640">
        <v>193.6</v>
      </c>
      <c r="Q603" s="640">
        <v>183.2</v>
      </c>
      <c r="R603" s="489"/>
      <c r="S603" s="640">
        <v>188.41</v>
      </c>
      <c r="T603" s="641">
        <v>747.7</v>
      </c>
      <c r="U603" s="640">
        <v>4.9000000000000004</v>
      </c>
      <c r="V603" s="622">
        <v>3</v>
      </c>
    </row>
    <row r="604" spans="1:22" ht="13.5" customHeight="1">
      <c r="A604" s="509"/>
      <c r="B604" s="511"/>
      <c r="C604" s="635" t="s">
        <v>637</v>
      </c>
      <c r="D604" s="265" t="s">
        <v>927</v>
      </c>
      <c r="E604" s="612">
        <v>99.333333333333329</v>
      </c>
      <c r="F604" s="612">
        <v>139</v>
      </c>
      <c r="G604" s="612">
        <v>7.4</v>
      </c>
      <c r="H604" s="612">
        <v>35.9</v>
      </c>
      <c r="I604" s="612">
        <v>385.1351351351351</v>
      </c>
      <c r="J604" s="612">
        <v>25.2</v>
      </c>
      <c r="K604" s="612">
        <v>70.194986072423404</v>
      </c>
      <c r="L604" s="612">
        <v>101.87</v>
      </c>
      <c r="M604" s="612">
        <v>95.79</v>
      </c>
      <c r="N604" s="612">
        <v>94.03</v>
      </c>
      <c r="O604" s="612">
        <v>27.46</v>
      </c>
      <c r="P604" s="273">
        <v>363.72</v>
      </c>
      <c r="Q604" s="273">
        <v>353.28</v>
      </c>
      <c r="R604" s="489"/>
      <c r="S604" s="273">
        <v>358.5</v>
      </c>
      <c r="T604" s="273">
        <v>717</v>
      </c>
      <c r="U604" s="273">
        <v>5.12</v>
      </c>
      <c r="V604" s="489">
        <v>3</v>
      </c>
    </row>
    <row r="605" spans="1:22" ht="13.5" customHeight="1">
      <c r="A605" s="509"/>
      <c r="B605" s="511"/>
      <c r="C605" s="635" t="s">
        <v>637</v>
      </c>
      <c r="D605" s="265" t="s">
        <v>928</v>
      </c>
      <c r="E605" s="613">
        <v>97</v>
      </c>
      <c r="F605" s="612">
        <v>152</v>
      </c>
      <c r="G605" s="612">
        <v>8</v>
      </c>
      <c r="H605" s="612">
        <v>32.4</v>
      </c>
      <c r="I605" s="612">
        <v>305</v>
      </c>
      <c r="J605" s="612">
        <v>22.7</v>
      </c>
      <c r="K605" s="612">
        <v>70.099999999999994</v>
      </c>
      <c r="L605" s="612">
        <v>136.80000000000001</v>
      </c>
      <c r="M605" s="612">
        <v>116.4</v>
      </c>
      <c r="N605" s="612">
        <v>85.1</v>
      </c>
      <c r="O605" s="612">
        <v>28.1</v>
      </c>
      <c r="P605" s="629">
        <v>172.5</v>
      </c>
      <c r="Q605" s="629">
        <v>174</v>
      </c>
      <c r="R605" s="489"/>
      <c r="S605" s="629">
        <v>173.3</v>
      </c>
      <c r="T605" s="629">
        <v>679.4</v>
      </c>
      <c r="U605" s="629">
        <v>3.4</v>
      </c>
      <c r="V605" s="295">
        <v>5</v>
      </c>
    </row>
    <row r="606" spans="1:22" ht="13.5" customHeight="1">
      <c r="A606" s="509"/>
      <c r="B606" s="511"/>
      <c r="C606" s="635" t="s">
        <v>637</v>
      </c>
      <c r="D606" s="265" t="s">
        <v>929</v>
      </c>
      <c r="E606" s="613">
        <v>94</v>
      </c>
      <c r="F606" s="613">
        <v>145</v>
      </c>
      <c r="G606" s="613">
        <v>7.4</v>
      </c>
      <c r="H606" s="613">
        <v>34.04</v>
      </c>
      <c r="I606" s="613">
        <v>360</v>
      </c>
      <c r="J606" s="613">
        <v>22.57</v>
      </c>
      <c r="K606" s="613">
        <v>66.3</v>
      </c>
      <c r="L606" s="613">
        <v>138.80000000000001</v>
      </c>
      <c r="M606" s="613">
        <v>119.9</v>
      </c>
      <c r="N606" s="613">
        <v>86.38</v>
      </c>
      <c r="O606" s="613">
        <v>30.4</v>
      </c>
      <c r="P606" s="629">
        <v>152.5</v>
      </c>
      <c r="Q606" s="629">
        <v>157.35</v>
      </c>
      <c r="R606" s="489"/>
      <c r="S606" s="629">
        <v>154.93</v>
      </c>
      <c r="T606" s="629">
        <v>765.1</v>
      </c>
      <c r="U606" s="629">
        <v>4.29</v>
      </c>
      <c r="V606" s="295">
        <v>4</v>
      </c>
    </row>
    <row r="607" spans="1:22" ht="13.5" customHeight="1">
      <c r="A607" s="509"/>
      <c r="B607" s="511"/>
      <c r="C607" s="635" t="s">
        <v>637</v>
      </c>
      <c r="D607" s="265" t="s">
        <v>930</v>
      </c>
      <c r="E607" s="612">
        <v>93.4</v>
      </c>
      <c r="F607" s="612">
        <v>143</v>
      </c>
      <c r="G607" s="612">
        <v>8.1</v>
      </c>
      <c r="H607" s="612">
        <v>32.31</v>
      </c>
      <c r="I607" s="613">
        <v>398.88888888888891</v>
      </c>
      <c r="J607" s="614">
        <v>24.24</v>
      </c>
      <c r="K607" s="613">
        <v>75.023212627669437</v>
      </c>
      <c r="L607" s="614">
        <v>118.44</v>
      </c>
      <c r="M607" s="613">
        <v>107.4</v>
      </c>
      <c r="N607" s="613">
        <v>90.678824721377921</v>
      </c>
      <c r="O607" s="613">
        <v>25.240000000000002</v>
      </c>
      <c r="P607" s="273">
        <v>130.44999999999999</v>
      </c>
      <c r="Q607" s="273">
        <v>131.5</v>
      </c>
      <c r="R607" s="489"/>
      <c r="S607" s="629">
        <v>130.97499999999999</v>
      </c>
      <c r="T607" s="273">
        <v>654.875</v>
      </c>
      <c r="U607" s="629">
        <v>3.2518722901064252</v>
      </c>
      <c r="V607" s="489">
        <v>5</v>
      </c>
    </row>
    <row r="608" spans="1:22" ht="13.5" customHeight="1">
      <c r="A608" s="509"/>
      <c r="B608" s="511"/>
      <c r="C608" s="635" t="s">
        <v>637</v>
      </c>
      <c r="D608" s="265" t="s">
        <v>931</v>
      </c>
      <c r="E608" s="612">
        <v>107</v>
      </c>
      <c r="F608" s="612">
        <v>137</v>
      </c>
      <c r="G608" s="613">
        <v>7.7</v>
      </c>
      <c r="H608" s="613">
        <v>31.7</v>
      </c>
      <c r="I608" s="613">
        <v>311.7</v>
      </c>
      <c r="J608" s="613">
        <v>21.6</v>
      </c>
      <c r="K608" s="613">
        <v>68.099999999999994</v>
      </c>
      <c r="L608" s="613">
        <v>122</v>
      </c>
      <c r="M608" s="613">
        <v>115</v>
      </c>
      <c r="N608" s="613">
        <v>94.3</v>
      </c>
      <c r="O608" s="613">
        <v>26.9</v>
      </c>
      <c r="P608" s="629">
        <v>329.92</v>
      </c>
      <c r="Q608" s="629">
        <v>337.34</v>
      </c>
      <c r="R608" s="489"/>
      <c r="S608" s="629">
        <v>333.63</v>
      </c>
      <c r="T608" s="629">
        <v>667.26</v>
      </c>
      <c r="U608" s="629">
        <v>5.96</v>
      </c>
      <c r="V608" s="295">
        <v>2</v>
      </c>
    </row>
    <row r="609" spans="1:22" ht="13.5" customHeight="1">
      <c r="A609" s="509"/>
      <c r="B609" s="511"/>
      <c r="C609" s="635"/>
      <c r="D609" s="268" t="s">
        <v>866</v>
      </c>
      <c r="E609" s="636">
        <f>AVERAGE(E601:E608)</f>
        <v>99.004761904761907</v>
      </c>
      <c r="F609" s="636">
        <f t="shared" ref="F609:Q609" si="62">AVERAGE(F601:F608)</f>
        <v>144.75</v>
      </c>
      <c r="G609" s="636">
        <f t="shared" si="62"/>
        <v>7.5142857142857142</v>
      </c>
      <c r="H609" s="636">
        <f t="shared" si="62"/>
        <v>33.692857142857143</v>
      </c>
      <c r="I609" s="636">
        <f t="shared" si="62"/>
        <v>367.27486057486061</v>
      </c>
      <c r="J609" s="636">
        <f t="shared" si="62"/>
        <v>22.572857142857146</v>
      </c>
      <c r="K609" s="636">
        <f t="shared" si="62"/>
        <v>67.316885528584706</v>
      </c>
      <c r="L609" s="636">
        <f t="shared" si="62"/>
        <v>127.35857142857142</v>
      </c>
      <c r="M609" s="636">
        <f t="shared" si="62"/>
        <v>115.12714285714286</v>
      </c>
      <c r="N609" s="636">
        <f t="shared" si="62"/>
        <v>90.584117817339703</v>
      </c>
      <c r="O609" s="636">
        <f t="shared" si="62"/>
        <v>27.6</v>
      </c>
      <c r="P609" s="637">
        <f t="shared" si="62"/>
        <v>237.72625000000002</v>
      </c>
      <c r="Q609" s="637">
        <f t="shared" si="62"/>
        <v>239.43249999999998</v>
      </c>
      <c r="R609" s="489"/>
      <c r="S609" s="637">
        <f>AVERAGE(S601:S608)</f>
        <v>238.58812499999999</v>
      </c>
      <c r="T609" s="637">
        <f>AVERAGE(T601:T608)</f>
        <v>712.65437500000007</v>
      </c>
      <c r="U609" s="637">
        <f>AVERAGE(U601:U608)</f>
        <v>4.8252340362633026</v>
      </c>
      <c r="V609" s="638">
        <v>3</v>
      </c>
    </row>
    <row r="610" spans="1:22" ht="13.5" customHeight="1">
      <c r="A610" s="509" t="s">
        <v>870</v>
      </c>
      <c r="B610" s="511" t="s">
        <v>719</v>
      </c>
      <c r="C610" s="510" t="s">
        <v>934</v>
      </c>
      <c r="D610" s="265" t="s">
        <v>783</v>
      </c>
      <c r="E610" s="276">
        <v>98.6</v>
      </c>
      <c r="F610" s="276">
        <v>151</v>
      </c>
      <c r="G610" s="276">
        <v>8</v>
      </c>
      <c r="H610" s="276">
        <v>31.4</v>
      </c>
      <c r="I610" s="276">
        <v>292.5</v>
      </c>
      <c r="J610" s="276">
        <v>22</v>
      </c>
      <c r="K610" s="276">
        <v>70</v>
      </c>
      <c r="L610" s="276">
        <v>129.19999999999999</v>
      </c>
      <c r="M610" s="276">
        <v>120.6</v>
      </c>
      <c r="N610" s="276">
        <v>93.3</v>
      </c>
      <c r="O610" s="276">
        <v>27.7</v>
      </c>
      <c r="P610" s="276">
        <v>17.95</v>
      </c>
      <c r="Q610" s="276">
        <v>16.95</v>
      </c>
      <c r="R610" s="276">
        <v>17.5</v>
      </c>
      <c r="S610" s="276">
        <v>17.47</v>
      </c>
      <c r="T610" s="276">
        <v>724.16</v>
      </c>
      <c r="U610" s="277">
        <v>4.7</v>
      </c>
      <c r="V610" s="278">
        <v>6</v>
      </c>
    </row>
    <row r="611" spans="1:22" ht="13.5" customHeight="1">
      <c r="A611" s="509"/>
      <c r="B611" s="511"/>
      <c r="C611" s="510"/>
      <c r="D611" s="265" t="s">
        <v>738</v>
      </c>
      <c r="E611" s="276">
        <v>97.1</v>
      </c>
      <c r="F611" s="276">
        <v>149</v>
      </c>
      <c r="G611" s="276">
        <v>6.8</v>
      </c>
      <c r="H611" s="276">
        <v>32.4</v>
      </c>
      <c r="I611" s="276">
        <v>376.5</v>
      </c>
      <c r="J611" s="276">
        <v>25.2</v>
      </c>
      <c r="K611" s="276">
        <v>77.8</v>
      </c>
      <c r="L611" s="276">
        <v>118.9</v>
      </c>
      <c r="M611" s="276">
        <v>108.2</v>
      </c>
      <c r="N611" s="276">
        <v>91</v>
      </c>
      <c r="O611" s="276">
        <v>24.8</v>
      </c>
      <c r="P611" s="276">
        <v>13.23</v>
      </c>
      <c r="Q611" s="276">
        <v>12.88</v>
      </c>
      <c r="R611" s="276">
        <v>12.94</v>
      </c>
      <c r="S611" s="276">
        <v>13.02</v>
      </c>
      <c r="T611" s="276">
        <v>650.79999999999995</v>
      </c>
      <c r="U611" s="277">
        <v>3.6</v>
      </c>
      <c r="V611" s="278">
        <v>8</v>
      </c>
    </row>
    <row r="612" spans="1:22" ht="13.5" customHeight="1">
      <c r="A612" s="509"/>
      <c r="B612" s="511"/>
      <c r="C612" s="510"/>
      <c r="D612" s="265" t="s">
        <v>804</v>
      </c>
      <c r="E612" s="276">
        <v>89</v>
      </c>
      <c r="F612" s="276">
        <v>145</v>
      </c>
      <c r="G612" s="276">
        <v>7.5</v>
      </c>
      <c r="H612" s="276">
        <v>37.5</v>
      </c>
      <c r="I612" s="276">
        <v>400</v>
      </c>
      <c r="J612" s="276">
        <v>22.2</v>
      </c>
      <c r="K612" s="276">
        <v>59.2</v>
      </c>
      <c r="L612" s="276">
        <v>126</v>
      </c>
      <c r="M612" s="276">
        <v>113</v>
      </c>
      <c r="N612" s="276">
        <v>89.7</v>
      </c>
      <c r="O612" s="276">
        <v>25.7</v>
      </c>
      <c r="P612" s="276">
        <v>12.27</v>
      </c>
      <c r="Q612" s="276">
        <v>12.48</v>
      </c>
      <c r="R612" s="276">
        <v>12.18</v>
      </c>
      <c r="S612" s="276">
        <v>12.31</v>
      </c>
      <c r="T612" s="276">
        <v>615.5</v>
      </c>
      <c r="U612" s="277">
        <v>3.48</v>
      </c>
      <c r="V612" s="278">
        <v>9</v>
      </c>
    </row>
    <row r="613" spans="1:22" ht="13.5" customHeight="1">
      <c r="A613" s="509"/>
      <c r="B613" s="511"/>
      <c r="C613" s="510"/>
      <c r="D613" s="265" t="s">
        <v>781</v>
      </c>
      <c r="E613" s="276">
        <v>100.6</v>
      </c>
      <c r="F613" s="276">
        <v>152</v>
      </c>
      <c r="G613" s="276">
        <v>9.5</v>
      </c>
      <c r="H613" s="276">
        <v>32.1</v>
      </c>
      <c r="I613" s="276">
        <v>337.89</v>
      </c>
      <c r="J613" s="276">
        <v>21.8</v>
      </c>
      <c r="K613" s="276">
        <v>67.91</v>
      </c>
      <c r="L613" s="276">
        <v>128.69999999999999</v>
      </c>
      <c r="M613" s="276">
        <v>119.6</v>
      </c>
      <c r="N613" s="276">
        <v>92.9</v>
      </c>
      <c r="O613" s="276">
        <v>27.9</v>
      </c>
      <c r="P613" s="276">
        <v>12.95</v>
      </c>
      <c r="Q613" s="276">
        <v>15.65</v>
      </c>
      <c r="R613" s="276">
        <v>15.55</v>
      </c>
      <c r="S613" s="276">
        <v>14.72</v>
      </c>
      <c r="T613" s="276">
        <v>735.83</v>
      </c>
      <c r="U613" s="277">
        <v>0.9</v>
      </c>
      <c r="V613" s="278">
        <v>6</v>
      </c>
    </row>
    <row r="614" spans="1:22" ht="13.5" customHeight="1">
      <c r="A614" s="509"/>
      <c r="B614" s="511"/>
      <c r="C614" s="510"/>
      <c r="D614" s="265" t="s">
        <v>787</v>
      </c>
      <c r="E614" s="276">
        <v>91.8</v>
      </c>
      <c r="F614" s="276">
        <v>149</v>
      </c>
      <c r="G614" s="276">
        <v>7.2</v>
      </c>
      <c r="H614" s="276">
        <v>28.9</v>
      </c>
      <c r="I614" s="276">
        <v>301.39999999999998</v>
      </c>
      <c r="J614" s="276">
        <v>21.9</v>
      </c>
      <c r="K614" s="276">
        <v>75.900000000000006</v>
      </c>
      <c r="L614" s="276">
        <v>123.9</v>
      </c>
      <c r="M614" s="276">
        <v>117.8</v>
      </c>
      <c r="N614" s="276">
        <v>95.1</v>
      </c>
      <c r="O614" s="276">
        <v>24.87</v>
      </c>
      <c r="P614" s="276">
        <v>14.63</v>
      </c>
      <c r="Q614" s="276">
        <v>13.5</v>
      </c>
      <c r="R614" s="276">
        <v>13.27</v>
      </c>
      <c r="S614" s="276">
        <v>13.8</v>
      </c>
      <c r="T614" s="276">
        <v>613.4</v>
      </c>
      <c r="U614" s="277">
        <v>-1.61</v>
      </c>
      <c r="V614" s="278">
        <v>13</v>
      </c>
    </row>
    <row r="615" spans="1:22" ht="13.5" customHeight="1">
      <c r="A615" s="509"/>
      <c r="B615" s="511"/>
      <c r="C615" s="510"/>
      <c r="D615" s="265" t="s">
        <v>797</v>
      </c>
      <c r="E615" s="276">
        <v>105.2</v>
      </c>
      <c r="F615" s="276">
        <v>155</v>
      </c>
      <c r="G615" s="276">
        <v>9.84</v>
      </c>
      <c r="H615" s="276">
        <v>31.56</v>
      </c>
      <c r="I615" s="276">
        <v>220</v>
      </c>
      <c r="J615" s="276">
        <v>28.13</v>
      </c>
      <c r="K615" s="276">
        <v>89.1</v>
      </c>
      <c r="L615" s="276">
        <v>125.5</v>
      </c>
      <c r="M615" s="276">
        <v>93.6</v>
      </c>
      <c r="N615" s="276">
        <v>74.599999999999994</v>
      </c>
      <c r="O615" s="276">
        <v>24.2</v>
      </c>
      <c r="P615" s="276">
        <v>12.7</v>
      </c>
      <c r="Q615" s="276">
        <v>12.38</v>
      </c>
      <c r="R615" s="276">
        <v>11.86</v>
      </c>
      <c r="S615" s="276">
        <v>12.31</v>
      </c>
      <c r="T615" s="276">
        <v>572.29</v>
      </c>
      <c r="U615" s="277">
        <v>4.9000000000000004</v>
      </c>
      <c r="V615" s="278">
        <v>9</v>
      </c>
    </row>
    <row r="616" spans="1:22" ht="13.5" customHeight="1">
      <c r="A616" s="509"/>
      <c r="B616" s="511"/>
      <c r="C616" s="510"/>
      <c r="D616" s="265" t="s">
        <v>921</v>
      </c>
      <c r="E616" s="276">
        <v>109</v>
      </c>
      <c r="F616" s="276">
        <v>147</v>
      </c>
      <c r="G616" s="276">
        <v>9.81</v>
      </c>
      <c r="H616" s="276">
        <v>37.93</v>
      </c>
      <c r="I616" s="276">
        <v>286.64999999999998</v>
      </c>
      <c r="J616" s="276">
        <v>23.93</v>
      </c>
      <c r="K616" s="276">
        <v>63.09</v>
      </c>
      <c r="L616" s="276">
        <v>120.3</v>
      </c>
      <c r="M616" s="276">
        <v>112.5</v>
      </c>
      <c r="N616" s="276">
        <v>93.52</v>
      </c>
      <c r="O616" s="276">
        <v>29.62</v>
      </c>
      <c r="P616" s="276">
        <v>15.69</v>
      </c>
      <c r="Q616" s="276">
        <v>15.06</v>
      </c>
      <c r="R616" s="276">
        <v>15.79</v>
      </c>
      <c r="S616" s="276">
        <v>15.51</v>
      </c>
      <c r="T616" s="276">
        <v>775.58</v>
      </c>
      <c r="U616" s="277">
        <v>9.2100000000000009</v>
      </c>
      <c r="V616" s="278">
        <v>4</v>
      </c>
    </row>
    <row r="617" spans="1:22" ht="13.5" customHeight="1">
      <c r="A617" s="509"/>
      <c r="B617" s="511"/>
      <c r="C617" s="510"/>
      <c r="D617" s="265" t="s">
        <v>799</v>
      </c>
      <c r="E617" s="276">
        <v>87.7</v>
      </c>
      <c r="F617" s="276">
        <v>146</v>
      </c>
      <c r="G617" s="276">
        <v>9</v>
      </c>
      <c r="H617" s="276">
        <v>37</v>
      </c>
      <c r="I617" s="276">
        <v>311.8</v>
      </c>
      <c r="J617" s="276">
        <v>25</v>
      </c>
      <c r="K617" s="276">
        <v>67.599999999999994</v>
      </c>
      <c r="L617" s="276">
        <v>124</v>
      </c>
      <c r="M617" s="276">
        <v>105.6</v>
      </c>
      <c r="N617" s="276">
        <v>85.1</v>
      </c>
      <c r="O617" s="276">
        <v>23.7</v>
      </c>
      <c r="P617" s="276">
        <v>11.09</v>
      </c>
      <c r="Q617" s="276">
        <v>11.26</v>
      </c>
      <c r="R617" s="276">
        <v>11.31</v>
      </c>
      <c r="S617" s="276">
        <v>11.22</v>
      </c>
      <c r="T617" s="276">
        <v>561</v>
      </c>
      <c r="U617" s="277">
        <v>4.8899999999999997</v>
      </c>
      <c r="V617" s="278">
        <v>11</v>
      </c>
    </row>
    <row r="618" spans="1:22" ht="13.5" customHeight="1">
      <c r="A618" s="509"/>
      <c r="B618" s="511"/>
      <c r="C618" s="510"/>
      <c r="D618" s="265" t="s">
        <v>784</v>
      </c>
      <c r="E618" s="276">
        <v>90</v>
      </c>
      <c r="F618" s="276">
        <v>151</v>
      </c>
      <c r="G618" s="276">
        <v>8.4499999999999993</v>
      </c>
      <c r="H618" s="276">
        <v>33.03</v>
      </c>
      <c r="I618" s="276">
        <v>291</v>
      </c>
      <c r="J618" s="276">
        <v>25.06</v>
      </c>
      <c r="K618" s="276">
        <v>75.87</v>
      </c>
      <c r="L618" s="276">
        <v>116.4</v>
      </c>
      <c r="M618" s="276">
        <v>108.6</v>
      </c>
      <c r="N618" s="276">
        <v>93.3</v>
      </c>
      <c r="O618" s="276">
        <v>23.2</v>
      </c>
      <c r="P618" s="276">
        <v>13.1</v>
      </c>
      <c r="Q618" s="276">
        <v>12.75</v>
      </c>
      <c r="R618" s="276">
        <v>11.95</v>
      </c>
      <c r="S618" s="276">
        <v>12.6</v>
      </c>
      <c r="T618" s="276">
        <v>630</v>
      </c>
      <c r="U618" s="277">
        <v>3</v>
      </c>
      <c r="V618" s="278">
        <v>10</v>
      </c>
    </row>
    <row r="619" spans="1:22" ht="13.5" customHeight="1">
      <c r="A619" s="509"/>
      <c r="B619" s="511"/>
      <c r="C619" s="510"/>
      <c r="D619" s="265" t="s">
        <v>826</v>
      </c>
      <c r="E619" s="276">
        <v>100.6</v>
      </c>
      <c r="F619" s="276">
        <v>152</v>
      </c>
      <c r="G619" s="276">
        <v>6.4</v>
      </c>
      <c r="H619" s="276">
        <v>30.5</v>
      </c>
      <c r="I619" s="276">
        <v>375</v>
      </c>
      <c r="J619" s="276">
        <v>27.5</v>
      </c>
      <c r="K619" s="276">
        <v>90.1</v>
      </c>
      <c r="L619" s="276">
        <v>119</v>
      </c>
      <c r="M619" s="276">
        <v>90.2</v>
      </c>
      <c r="N619" s="276">
        <v>75.8</v>
      </c>
      <c r="O619" s="276">
        <v>20.7</v>
      </c>
      <c r="P619" s="276">
        <v>11.7</v>
      </c>
      <c r="Q619" s="276">
        <v>12.2</v>
      </c>
      <c r="R619" s="276">
        <v>12.2</v>
      </c>
      <c r="S619" s="276">
        <v>12</v>
      </c>
      <c r="T619" s="276">
        <v>602.20000000000005</v>
      </c>
      <c r="U619" s="277">
        <v>1.1000000000000001</v>
      </c>
      <c r="V619" s="278">
        <v>7</v>
      </c>
    </row>
    <row r="620" spans="1:22" ht="13.5" customHeight="1">
      <c r="A620" s="509"/>
      <c r="B620" s="511"/>
      <c r="C620" s="510"/>
      <c r="D620" s="265" t="s">
        <v>744</v>
      </c>
      <c r="E620" s="276">
        <v>90.8</v>
      </c>
      <c r="F620" s="276">
        <v>152</v>
      </c>
      <c r="G620" s="276">
        <v>5.7</v>
      </c>
      <c r="H620" s="276">
        <v>28.9</v>
      </c>
      <c r="I620" s="276">
        <v>507</v>
      </c>
      <c r="J620" s="276">
        <v>22.1</v>
      </c>
      <c r="K620" s="276">
        <v>76.5</v>
      </c>
      <c r="L620" s="276">
        <v>130.6</v>
      </c>
      <c r="M620" s="276">
        <v>117.4</v>
      </c>
      <c r="N620" s="276">
        <v>90</v>
      </c>
      <c r="O620" s="276">
        <v>22.4</v>
      </c>
      <c r="P620" s="276">
        <v>12.8</v>
      </c>
      <c r="Q620" s="276">
        <v>13.1</v>
      </c>
      <c r="R620" s="276">
        <v>12.6</v>
      </c>
      <c r="S620" s="276">
        <v>12.82</v>
      </c>
      <c r="T620" s="276">
        <v>641.20000000000005</v>
      </c>
      <c r="U620" s="277">
        <v>1.7</v>
      </c>
      <c r="V620" s="278">
        <v>10</v>
      </c>
    </row>
    <row r="621" spans="1:22" ht="13.5" customHeight="1">
      <c r="A621" s="509"/>
      <c r="B621" s="511"/>
      <c r="C621" s="510"/>
      <c r="D621" s="459" t="s">
        <v>745</v>
      </c>
      <c r="E621" s="279">
        <v>96.4</v>
      </c>
      <c r="F621" s="279">
        <v>149.90909090909099</v>
      </c>
      <c r="G621" s="279">
        <v>8.0181818181818194</v>
      </c>
      <c r="H621" s="279">
        <v>32.838181818181802</v>
      </c>
      <c r="I621" s="279">
        <v>336.34</v>
      </c>
      <c r="J621" s="279">
        <v>24.0745454545455</v>
      </c>
      <c r="K621" s="279">
        <v>73.915454545454594</v>
      </c>
      <c r="L621" s="279">
        <v>123.863636363636</v>
      </c>
      <c r="M621" s="279">
        <v>109.736363636364</v>
      </c>
      <c r="N621" s="279">
        <v>88.574545454545401</v>
      </c>
      <c r="O621" s="279">
        <v>24.980909090909101</v>
      </c>
      <c r="P621" s="279">
        <v>13.464545454545499</v>
      </c>
      <c r="Q621" s="279">
        <v>13.4736363636364</v>
      </c>
      <c r="R621" s="279">
        <v>13.3772727272727</v>
      </c>
      <c r="S621" s="279">
        <v>13.4345454545455</v>
      </c>
      <c r="T621" s="279">
        <v>647.45090909090902</v>
      </c>
      <c r="U621" s="279">
        <v>3.2841708360525002</v>
      </c>
      <c r="V621" s="280">
        <v>8</v>
      </c>
    </row>
    <row r="622" spans="1:22" ht="13.5" customHeight="1">
      <c r="A622" s="509" t="s">
        <v>892</v>
      </c>
      <c r="B622" s="511"/>
      <c r="C622" s="626" t="s">
        <v>720</v>
      </c>
      <c r="D622" s="627" t="s">
        <v>804</v>
      </c>
      <c r="E622" s="627">
        <v>86</v>
      </c>
      <c r="F622" s="627">
        <v>137</v>
      </c>
      <c r="G622" s="627">
        <v>7.6</v>
      </c>
      <c r="H622" s="627">
        <v>29.9</v>
      </c>
      <c r="I622" s="627">
        <v>293</v>
      </c>
      <c r="J622" s="627">
        <v>20.9</v>
      </c>
      <c r="K622" s="627">
        <v>69.900000000000006</v>
      </c>
      <c r="L622" s="627">
        <v>125</v>
      </c>
      <c r="M622" s="627">
        <v>112</v>
      </c>
      <c r="N622" s="627">
        <v>89.6</v>
      </c>
      <c r="O622" s="628">
        <v>25.7</v>
      </c>
      <c r="P622" s="629">
        <v>11.63</v>
      </c>
      <c r="Q622" s="629">
        <v>11.52</v>
      </c>
      <c r="R622" s="629">
        <v>11.97</v>
      </c>
      <c r="S622" s="629">
        <v>11.706666666666665</v>
      </c>
      <c r="T622" s="629">
        <v>585.33000000000004</v>
      </c>
      <c r="U622" s="629">
        <v>7.9287031346035599</v>
      </c>
      <c r="V622" s="630">
        <v>3</v>
      </c>
    </row>
    <row r="623" spans="1:22" ht="13.5" customHeight="1">
      <c r="A623" s="509"/>
      <c r="B623" s="511"/>
      <c r="C623" s="626" t="s">
        <v>720</v>
      </c>
      <c r="D623" s="627" t="s">
        <v>738</v>
      </c>
      <c r="E623" s="627">
        <v>99.5</v>
      </c>
      <c r="F623" s="627">
        <v>147</v>
      </c>
      <c r="G623" s="627">
        <v>7.2</v>
      </c>
      <c r="H623" s="627">
        <v>36.4</v>
      </c>
      <c r="I623" s="627">
        <v>405.6</v>
      </c>
      <c r="J623" s="627">
        <v>24.1</v>
      </c>
      <c r="K623" s="627">
        <v>66.2</v>
      </c>
      <c r="L623" s="627">
        <v>103</v>
      </c>
      <c r="M623" s="627">
        <v>92</v>
      </c>
      <c r="N623" s="627">
        <v>89.3</v>
      </c>
      <c r="O623" s="628">
        <v>26.3</v>
      </c>
      <c r="P623" s="629">
        <v>12.66</v>
      </c>
      <c r="Q623" s="629">
        <v>12.44</v>
      </c>
      <c r="R623" s="629">
        <v>12.36</v>
      </c>
      <c r="S623" s="629">
        <v>12.486666666666666</v>
      </c>
      <c r="T623" s="629">
        <v>624.29999999999995</v>
      </c>
      <c r="U623" s="629">
        <v>5.0476724621424687</v>
      </c>
      <c r="V623" s="630">
        <v>9</v>
      </c>
    </row>
    <row r="624" spans="1:22" ht="13.5" customHeight="1">
      <c r="A624" s="509"/>
      <c r="B624" s="511"/>
      <c r="C624" s="626" t="s">
        <v>720</v>
      </c>
      <c r="D624" s="627" t="s">
        <v>921</v>
      </c>
      <c r="E624" s="627">
        <v>98</v>
      </c>
      <c r="F624" s="627">
        <v>147</v>
      </c>
      <c r="G624" s="627">
        <v>9.19</v>
      </c>
      <c r="H624" s="627">
        <v>36.32</v>
      </c>
      <c r="I624" s="627">
        <v>295.20999999999998</v>
      </c>
      <c r="J624" s="627">
        <v>26.4</v>
      </c>
      <c r="K624" s="627">
        <v>72.69</v>
      </c>
      <c r="L624" s="627">
        <v>113.5</v>
      </c>
      <c r="M624" s="627">
        <v>99.96</v>
      </c>
      <c r="N624" s="627">
        <v>88.07</v>
      </c>
      <c r="O624" s="628">
        <v>27.87</v>
      </c>
      <c r="P624" s="629">
        <v>16.46</v>
      </c>
      <c r="Q624" s="629">
        <v>15.95</v>
      </c>
      <c r="R624" s="629">
        <v>16.22</v>
      </c>
      <c r="S624" s="629">
        <v>16.209999999999997</v>
      </c>
      <c r="T624" s="629">
        <v>720.48</v>
      </c>
      <c r="U624" s="629">
        <v>8.1387591727818354</v>
      </c>
      <c r="V624" s="630">
        <v>2</v>
      </c>
    </row>
    <row r="625" spans="1:22" ht="13.5" customHeight="1">
      <c r="A625" s="509"/>
      <c r="B625" s="511"/>
      <c r="C625" s="626" t="s">
        <v>720</v>
      </c>
      <c r="D625" s="627" t="s">
        <v>789</v>
      </c>
      <c r="E625" s="627">
        <v>99</v>
      </c>
      <c r="F625" s="627">
        <v>148</v>
      </c>
      <c r="G625" s="627">
        <v>7.4</v>
      </c>
      <c r="H625" s="627">
        <v>33.4</v>
      </c>
      <c r="I625" s="627">
        <v>351.4</v>
      </c>
      <c r="J625" s="627">
        <v>22.1</v>
      </c>
      <c r="K625" s="627">
        <v>66.2</v>
      </c>
      <c r="L625" s="627">
        <v>123</v>
      </c>
      <c r="M625" s="627">
        <v>102</v>
      </c>
      <c r="N625" s="627">
        <v>82.9</v>
      </c>
      <c r="O625" s="628">
        <v>27.1</v>
      </c>
      <c r="P625" s="629">
        <v>12.15</v>
      </c>
      <c r="Q625" s="629">
        <v>12.06</v>
      </c>
      <c r="R625" s="629">
        <v>12.32</v>
      </c>
      <c r="S625" s="629">
        <v>12.176666666666668</v>
      </c>
      <c r="T625" s="629">
        <v>608.83333333333337</v>
      </c>
      <c r="U625" s="629">
        <v>3.4551118663268161</v>
      </c>
      <c r="V625" s="630">
        <v>10</v>
      </c>
    </row>
    <row r="626" spans="1:22" ht="13.5" customHeight="1">
      <c r="A626" s="509"/>
      <c r="B626" s="511"/>
      <c r="C626" s="626" t="s">
        <v>720</v>
      </c>
      <c r="D626" s="627" t="s">
        <v>799</v>
      </c>
      <c r="E626" s="627">
        <v>94</v>
      </c>
      <c r="F626" s="627">
        <v>140</v>
      </c>
      <c r="G626" s="627">
        <v>8.6999999999999993</v>
      </c>
      <c r="H626" s="627">
        <v>30.7</v>
      </c>
      <c r="I626" s="627">
        <v>252.9</v>
      </c>
      <c r="J626" s="627">
        <v>17.899999999999999</v>
      </c>
      <c r="K626" s="627">
        <v>58.3</v>
      </c>
      <c r="L626" s="627">
        <v>126.6</v>
      </c>
      <c r="M626" s="627">
        <v>115.5</v>
      </c>
      <c r="N626" s="627">
        <v>91.2</v>
      </c>
      <c r="O626" s="628">
        <v>25.2</v>
      </c>
      <c r="P626" s="629">
        <v>14.24</v>
      </c>
      <c r="Q626" s="629">
        <v>13.58</v>
      </c>
      <c r="R626" s="629">
        <v>13.88</v>
      </c>
      <c r="S626" s="629">
        <v>13.9</v>
      </c>
      <c r="T626" s="629">
        <v>695</v>
      </c>
      <c r="U626" s="629">
        <v>4.3804755944931353</v>
      </c>
      <c r="V626" s="630">
        <v>12</v>
      </c>
    </row>
    <row r="627" spans="1:22" ht="13.5" customHeight="1">
      <c r="A627" s="509"/>
      <c r="B627" s="511"/>
      <c r="C627" s="626" t="s">
        <v>720</v>
      </c>
      <c r="D627" s="627" t="s">
        <v>781</v>
      </c>
      <c r="E627" s="627">
        <v>81</v>
      </c>
      <c r="F627" s="627">
        <v>157</v>
      </c>
      <c r="G627" s="627">
        <v>9.6999999999999993</v>
      </c>
      <c r="H627" s="627">
        <v>33.299999999999997</v>
      </c>
      <c r="I627" s="627">
        <v>343.3</v>
      </c>
      <c r="J627" s="627">
        <v>22.8</v>
      </c>
      <c r="K627" s="627">
        <v>68.47</v>
      </c>
      <c r="L627" s="627">
        <v>126.5</v>
      </c>
      <c r="M627" s="627">
        <v>118.2</v>
      </c>
      <c r="N627" s="627">
        <v>93.4</v>
      </c>
      <c r="O627" s="628">
        <v>27.9</v>
      </c>
      <c r="P627" s="629">
        <v>13.95</v>
      </c>
      <c r="Q627" s="629">
        <v>14.7</v>
      </c>
      <c r="R627" s="629">
        <v>14.95</v>
      </c>
      <c r="S627" s="629">
        <v>14.533333333333331</v>
      </c>
      <c r="T627" s="629">
        <v>726.67</v>
      </c>
      <c r="U627" s="629">
        <v>5.5690072639225114</v>
      </c>
      <c r="V627" s="630">
        <v>9</v>
      </c>
    </row>
    <row r="628" spans="1:22" ht="13.5" customHeight="1">
      <c r="A628" s="509"/>
      <c r="B628" s="511"/>
      <c r="C628" s="626" t="s">
        <v>720</v>
      </c>
      <c r="D628" s="627" t="s">
        <v>783</v>
      </c>
      <c r="E628" s="627">
        <v>98.3</v>
      </c>
      <c r="F628" s="627">
        <v>153</v>
      </c>
      <c r="G628" s="627">
        <v>7.7</v>
      </c>
      <c r="H628" s="627">
        <v>36.1</v>
      </c>
      <c r="I628" s="627">
        <v>368.8</v>
      </c>
      <c r="J628" s="627">
        <v>23.7</v>
      </c>
      <c r="K628" s="627">
        <v>65.7</v>
      </c>
      <c r="L628" s="627">
        <v>123.1</v>
      </c>
      <c r="M628" s="627">
        <v>119.3</v>
      </c>
      <c r="N628" s="627">
        <v>96.9</v>
      </c>
      <c r="O628" s="628">
        <v>25.4</v>
      </c>
      <c r="P628" s="629">
        <v>15</v>
      </c>
      <c r="Q628" s="629">
        <v>15.15</v>
      </c>
      <c r="R628" s="629">
        <v>15.75</v>
      </c>
      <c r="S628" s="629">
        <v>15.299999999999999</v>
      </c>
      <c r="T628" s="629">
        <v>674.61</v>
      </c>
      <c r="U628" s="629">
        <v>3.9637599093997529</v>
      </c>
      <c r="V628" s="630">
        <v>8</v>
      </c>
    </row>
    <row r="629" spans="1:22" ht="13.5" customHeight="1">
      <c r="A629" s="509"/>
      <c r="B629" s="511"/>
      <c r="C629" s="626" t="s">
        <v>720</v>
      </c>
      <c r="D629" s="627" t="s">
        <v>797</v>
      </c>
      <c r="E629" s="627">
        <v>98.3</v>
      </c>
      <c r="F629" s="627">
        <v>152</v>
      </c>
      <c r="G629" s="627">
        <v>4.6500000000000004</v>
      </c>
      <c r="H629" s="627">
        <v>34.049999999999997</v>
      </c>
      <c r="I629" s="627">
        <v>632.26</v>
      </c>
      <c r="J629" s="627">
        <v>26.8</v>
      </c>
      <c r="K629" s="627">
        <v>78.709999999999994</v>
      </c>
      <c r="L629" s="627">
        <v>109.6</v>
      </c>
      <c r="M629" s="627">
        <v>103.5</v>
      </c>
      <c r="N629" s="627">
        <v>94.4</v>
      </c>
      <c r="O629" s="628">
        <v>27.7</v>
      </c>
      <c r="P629" s="629">
        <v>15.9</v>
      </c>
      <c r="Q629" s="629">
        <v>14.93</v>
      </c>
      <c r="R629" s="629">
        <v>15.12</v>
      </c>
      <c r="S629" s="629">
        <v>15.316666666666665</v>
      </c>
      <c r="T629" s="629">
        <v>762.06131840796013</v>
      </c>
      <c r="U629" s="629">
        <v>7.5608614232209579</v>
      </c>
      <c r="V629" s="630">
        <v>6</v>
      </c>
    </row>
    <row r="630" spans="1:22" ht="13.5" customHeight="1">
      <c r="A630" s="509"/>
      <c r="B630" s="511"/>
      <c r="C630" s="626" t="s">
        <v>720</v>
      </c>
      <c r="D630" s="627" t="s">
        <v>826</v>
      </c>
      <c r="E630" s="627">
        <v>101.8</v>
      </c>
      <c r="F630" s="627">
        <v>154</v>
      </c>
      <c r="G630" s="627">
        <v>4.8</v>
      </c>
      <c r="H630" s="627">
        <v>38.9</v>
      </c>
      <c r="I630" s="627">
        <v>708.4</v>
      </c>
      <c r="J630" s="627">
        <v>28.3</v>
      </c>
      <c r="K630" s="627">
        <v>72.7</v>
      </c>
      <c r="L630" s="627">
        <v>116.1</v>
      </c>
      <c r="M630" s="627">
        <v>99.3</v>
      </c>
      <c r="N630" s="627">
        <v>85.5</v>
      </c>
      <c r="O630" s="628">
        <v>25.1</v>
      </c>
      <c r="P630" s="629">
        <v>14</v>
      </c>
      <c r="Q630" s="629">
        <v>13.9</v>
      </c>
      <c r="R630" s="629">
        <v>14.6</v>
      </c>
      <c r="S630" s="629">
        <v>14.166666666666666</v>
      </c>
      <c r="T630" s="629">
        <v>708.33333333333326</v>
      </c>
      <c r="U630" s="629">
        <v>4.6798029556650347</v>
      </c>
      <c r="V630" s="630">
        <v>9</v>
      </c>
    </row>
    <row r="631" spans="1:22" ht="13.5" customHeight="1">
      <c r="A631" s="509"/>
      <c r="B631" s="511"/>
      <c r="C631" s="626" t="s">
        <v>720</v>
      </c>
      <c r="D631" s="627" t="s">
        <v>787</v>
      </c>
      <c r="E631" s="627">
        <v>97.8</v>
      </c>
      <c r="F631" s="627">
        <v>145</v>
      </c>
      <c r="G631" s="627">
        <v>6.9</v>
      </c>
      <c r="H631" s="627">
        <v>30.6</v>
      </c>
      <c r="I631" s="627">
        <v>343.5</v>
      </c>
      <c r="J631" s="627">
        <v>22.3</v>
      </c>
      <c r="K631" s="627">
        <v>72.8</v>
      </c>
      <c r="L631" s="627">
        <v>122.3</v>
      </c>
      <c r="M631" s="627">
        <v>116.9</v>
      </c>
      <c r="N631" s="627">
        <v>95.6</v>
      </c>
      <c r="O631" s="628">
        <v>25.37</v>
      </c>
      <c r="P631" s="629">
        <v>14.08</v>
      </c>
      <c r="Q631" s="629">
        <v>13.92</v>
      </c>
      <c r="R631" s="629">
        <v>13.6</v>
      </c>
      <c r="S631" s="629">
        <v>13.866666666666667</v>
      </c>
      <c r="T631" s="629">
        <v>687.87</v>
      </c>
      <c r="U631" s="629">
        <v>5.423213380638618</v>
      </c>
      <c r="V631" s="630">
        <v>5</v>
      </c>
    </row>
    <row r="632" spans="1:22" ht="13.5" customHeight="1">
      <c r="A632" s="509"/>
      <c r="B632" s="511"/>
      <c r="C632" s="626" t="s">
        <v>720</v>
      </c>
      <c r="D632" s="627" t="s">
        <v>744</v>
      </c>
      <c r="E632" s="627">
        <v>89.6</v>
      </c>
      <c r="F632" s="627">
        <v>150</v>
      </c>
      <c r="G632" s="627">
        <v>8.43</v>
      </c>
      <c r="H632" s="627">
        <v>30.75</v>
      </c>
      <c r="I632" s="627">
        <v>264.8</v>
      </c>
      <c r="J632" s="627">
        <v>26.15</v>
      </c>
      <c r="K632" s="627">
        <v>85</v>
      </c>
      <c r="L632" s="627">
        <v>130</v>
      </c>
      <c r="M632" s="627">
        <v>119.8</v>
      </c>
      <c r="N632" s="627">
        <v>92.2</v>
      </c>
      <c r="O632" s="628">
        <v>26.7</v>
      </c>
      <c r="P632" s="629">
        <v>12.29</v>
      </c>
      <c r="Q632" s="629">
        <v>12.51</v>
      </c>
      <c r="R632" s="629">
        <v>12.17</v>
      </c>
      <c r="S632" s="629">
        <v>12.323333333333332</v>
      </c>
      <c r="T632" s="629">
        <v>616.16666666666663</v>
      </c>
      <c r="U632" s="629">
        <v>6.9733796296296084</v>
      </c>
      <c r="V632" s="630">
        <v>3</v>
      </c>
    </row>
    <row r="633" spans="1:22" ht="13.5" customHeight="1">
      <c r="A633" s="509"/>
      <c r="B633" s="511"/>
      <c r="C633" s="626" t="s">
        <v>720</v>
      </c>
      <c r="D633" s="627" t="s">
        <v>784</v>
      </c>
      <c r="E633" s="627">
        <v>96</v>
      </c>
      <c r="F633" s="627">
        <v>157</v>
      </c>
      <c r="G633" s="627">
        <v>8.9700000000000006</v>
      </c>
      <c r="H633" s="627">
        <v>31.91</v>
      </c>
      <c r="I633" s="627">
        <v>256</v>
      </c>
      <c r="J633" s="627">
        <v>25.1</v>
      </c>
      <c r="K633" s="627">
        <v>78.66</v>
      </c>
      <c r="L633" s="627">
        <v>131.5</v>
      </c>
      <c r="M633" s="627">
        <v>120.3</v>
      </c>
      <c r="N633" s="627">
        <v>91.48</v>
      </c>
      <c r="O633" s="628">
        <v>24.5</v>
      </c>
      <c r="P633" s="629">
        <v>14.5</v>
      </c>
      <c r="Q633" s="629">
        <v>14.6</v>
      </c>
      <c r="R633" s="629">
        <v>15</v>
      </c>
      <c r="S633" s="629">
        <v>14.700000000000001</v>
      </c>
      <c r="T633" s="629">
        <v>735</v>
      </c>
      <c r="U633" s="629">
        <v>4.0094339622641488</v>
      </c>
      <c r="V633" s="630">
        <v>5</v>
      </c>
    </row>
    <row r="634" spans="1:22" ht="13.5" customHeight="1">
      <c r="A634" s="509"/>
      <c r="B634" s="511"/>
      <c r="C634" s="626"/>
      <c r="D634" s="631" t="s">
        <v>745</v>
      </c>
      <c r="E634" s="631">
        <f>AVERAGE(E622:E633)</f>
        <v>94.941666666666649</v>
      </c>
      <c r="F634" s="631">
        <f t="shared" ref="F634:O634" si="63">AVERAGE(F622:F633)</f>
        <v>148.91666666666666</v>
      </c>
      <c r="G634" s="631">
        <f t="shared" si="63"/>
        <v>7.6033333333333344</v>
      </c>
      <c r="H634" s="631">
        <f t="shared" si="63"/>
        <v>33.527499999999996</v>
      </c>
      <c r="I634" s="631">
        <f t="shared" si="63"/>
        <v>376.26416666666665</v>
      </c>
      <c r="J634" s="631">
        <f t="shared" si="63"/>
        <v>23.879166666666674</v>
      </c>
      <c r="K634" s="631">
        <f t="shared" si="63"/>
        <v>71.277499999999989</v>
      </c>
      <c r="L634" s="631">
        <f t="shared" si="63"/>
        <v>120.85000000000001</v>
      </c>
      <c r="M634" s="631">
        <f t="shared" si="63"/>
        <v>109.89666666666666</v>
      </c>
      <c r="N634" s="631">
        <f t="shared" si="63"/>
        <v>90.879166666666663</v>
      </c>
      <c r="O634" s="632">
        <f t="shared" si="63"/>
        <v>26.236666666666665</v>
      </c>
      <c r="P634" s="633">
        <v>13.905000000000001</v>
      </c>
      <c r="Q634" s="633">
        <v>13.771666666666667</v>
      </c>
      <c r="R634" s="633">
        <v>13.994999999999999</v>
      </c>
      <c r="S634" s="633">
        <v>13.890555555555553</v>
      </c>
      <c r="T634" s="633">
        <v>678.72122097844112</v>
      </c>
      <c r="U634" s="270">
        <v>5.582534521346223</v>
      </c>
      <c r="V634" s="634">
        <v>3</v>
      </c>
    </row>
    <row r="635" spans="1:22" ht="13.5" customHeight="1">
      <c r="A635" s="509" t="s">
        <v>867</v>
      </c>
      <c r="B635" s="511"/>
      <c r="C635" s="635" t="s">
        <v>935</v>
      </c>
      <c r="D635" s="265" t="s">
        <v>924</v>
      </c>
      <c r="E635" s="612"/>
      <c r="F635" s="612">
        <v>149</v>
      </c>
      <c r="G635" s="612"/>
      <c r="H635" s="612"/>
      <c r="I635" s="612"/>
      <c r="J635" s="612"/>
      <c r="K635" s="612"/>
      <c r="L635" s="612"/>
      <c r="M635" s="612"/>
      <c r="N635" s="612"/>
      <c r="O635" s="612"/>
      <c r="P635" s="273">
        <v>214.5</v>
      </c>
      <c r="Q635" s="273">
        <v>210.58</v>
      </c>
      <c r="R635" s="489"/>
      <c r="S635" s="273">
        <v>212.54</v>
      </c>
      <c r="T635" s="273">
        <v>738</v>
      </c>
      <c r="U635" s="629">
        <v>1.45</v>
      </c>
      <c r="V635" s="489">
        <v>6</v>
      </c>
    </row>
    <row r="636" spans="1:22" ht="13.5" customHeight="1">
      <c r="A636" s="509"/>
      <c r="B636" s="511"/>
      <c r="C636" s="635" t="s">
        <v>639</v>
      </c>
      <c r="D636" s="265" t="s">
        <v>925</v>
      </c>
      <c r="E636" s="613">
        <v>103.8</v>
      </c>
      <c r="F636" s="613">
        <v>150</v>
      </c>
      <c r="G636" s="613">
        <v>7.9</v>
      </c>
      <c r="H636" s="613">
        <v>31.8</v>
      </c>
      <c r="I636" s="613">
        <v>302.8</v>
      </c>
      <c r="J636" s="613">
        <v>23.6</v>
      </c>
      <c r="K636" s="613">
        <v>74.2</v>
      </c>
      <c r="L636" s="613">
        <v>121.4</v>
      </c>
      <c r="M636" s="613">
        <v>109.4</v>
      </c>
      <c r="N636" s="613">
        <v>90.1</v>
      </c>
      <c r="O636" s="613">
        <v>26.4</v>
      </c>
      <c r="P636" s="629">
        <v>338.55</v>
      </c>
      <c r="Q636" s="629">
        <v>343.89</v>
      </c>
      <c r="R636" s="489"/>
      <c r="S636" s="629">
        <v>341.22</v>
      </c>
      <c r="T636" s="629">
        <v>682.4</v>
      </c>
      <c r="U636" s="629">
        <v>3.38</v>
      </c>
      <c r="V636" s="295">
        <v>6</v>
      </c>
    </row>
    <row r="637" spans="1:22" ht="13.5" customHeight="1">
      <c r="A637" s="509"/>
      <c r="B637" s="511"/>
      <c r="C637" s="635" t="s">
        <v>639</v>
      </c>
      <c r="D637" s="265" t="s">
        <v>926</v>
      </c>
      <c r="E637" s="616">
        <v>115</v>
      </c>
      <c r="F637" s="612">
        <v>150</v>
      </c>
      <c r="G637" s="616">
        <v>7</v>
      </c>
      <c r="H637" s="616">
        <v>38.200000000000003</v>
      </c>
      <c r="I637" s="616">
        <v>446</v>
      </c>
      <c r="J637" s="616">
        <v>21.1</v>
      </c>
      <c r="K637" s="616">
        <v>55.5</v>
      </c>
      <c r="L637" s="612">
        <v>141.9</v>
      </c>
      <c r="M637" s="612">
        <v>129.80000000000001</v>
      </c>
      <c r="N637" s="612">
        <v>91.5</v>
      </c>
      <c r="O637" s="612">
        <v>27.5</v>
      </c>
      <c r="P637" s="629">
        <v>189.1</v>
      </c>
      <c r="Q637" s="629">
        <v>190.4</v>
      </c>
      <c r="R637" s="489"/>
      <c r="S637" s="629">
        <v>189.78</v>
      </c>
      <c r="T637" s="629">
        <v>753.15</v>
      </c>
      <c r="U637" s="629">
        <v>5.66</v>
      </c>
      <c r="V637" s="489">
        <v>2</v>
      </c>
    </row>
    <row r="638" spans="1:22" ht="13.5" customHeight="1">
      <c r="A638" s="509"/>
      <c r="B638" s="511"/>
      <c r="C638" s="635" t="s">
        <v>639</v>
      </c>
      <c r="D638" s="265" t="s">
        <v>927</v>
      </c>
      <c r="E638" s="613">
        <v>104.33333333333333</v>
      </c>
      <c r="F638" s="613">
        <v>139</v>
      </c>
      <c r="G638" s="613">
        <v>7.8</v>
      </c>
      <c r="H638" s="613">
        <v>39.200000000000003</v>
      </c>
      <c r="I638" s="613">
        <v>402.56410256410265</v>
      </c>
      <c r="J638" s="613">
        <v>27.1</v>
      </c>
      <c r="K638" s="613">
        <v>69.132653061224488</v>
      </c>
      <c r="L638" s="613">
        <v>96.78</v>
      </c>
      <c r="M638" s="613">
        <v>90.67</v>
      </c>
      <c r="N638" s="614">
        <v>93.69</v>
      </c>
      <c r="O638" s="614">
        <v>26.76</v>
      </c>
      <c r="P638" s="629">
        <v>353.44</v>
      </c>
      <c r="Q638" s="629">
        <v>351.52</v>
      </c>
      <c r="R638" s="489"/>
      <c r="S638" s="629">
        <v>352.48</v>
      </c>
      <c r="T638" s="639">
        <v>704.96</v>
      </c>
      <c r="U638" s="629">
        <v>3.35</v>
      </c>
      <c r="V638" s="295">
        <v>5</v>
      </c>
    </row>
    <row r="639" spans="1:22" ht="13.5" customHeight="1">
      <c r="A639" s="509"/>
      <c r="B639" s="511"/>
      <c r="C639" s="635" t="s">
        <v>639</v>
      </c>
      <c r="D639" s="265" t="s">
        <v>928</v>
      </c>
      <c r="E639" s="612">
        <v>103</v>
      </c>
      <c r="F639" s="612">
        <v>154</v>
      </c>
      <c r="G639" s="612">
        <v>8</v>
      </c>
      <c r="H639" s="612">
        <v>33.9</v>
      </c>
      <c r="I639" s="612">
        <v>323.8</v>
      </c>
      <c r="J639" s="612">
        <v>21.2</v>
      </c>
      <c r="K639" s="612">
        <v>62.5</v>
      </c>
      <c r="L639" s="612">
        <v>133.69999999999999</v>
      </c>
      <c r="M639" s="612">
        <v>112.4</v>
      </c>
      <c r="N639" s="612">
        <v>84.1</v>
      </c>
      <c r="O639" s="612">
        <v>28.6</v>
      </c>
      <c r="P639" s="273">
        <v>173.5</v>
      </c>
      <c r="Q639" s="273">
        <v>175.3</v>
      </c>
      <c r="R639" s="489"/>
      <c r="S639" s="273">
        <v>174.4</v>
      </c>
      <c r="T639" s="273">
        <v>684</v>
      </c>
      <c r="U639" s="629">
        <v>4.0999999999999996</v>
      </c>
      <c r="V639" s="489">
        <v>4</v>
      </c>
    </row>
    <row r="640" spans="1:22" ht="13.5" customHeight="1">
      <c r="A640" s="509"/>
      <c r="B640" s="511"/>
      <c r="C640" s="635" t="s">
        <v>639</v>
      </c>
      <c r="D640" s="265" t="s">
        <v>929</v>
      </c>
      <c r="E640" s="618">
        <v>95</v>
      </c>
      <c r="F640" s="618">
        <v>149</v>
      </c>
      <c r="G640" s="613">
        <v>7.4</v>
      </c>
      <c r="H640" s="613">
        <v>37.119999999999997</v>
      </c>
      <c r="I640" s="618">
        <v>401.6</v>
      </c>
      <c r="J640" s="618">
        <v>25.08</v>
      </c>
      <c r="K640" s="618">
        <v>67.599999999999994</v>
      </c>
      <c r="L640" s="619">
        <v>124.7</v>
      </c>
      <c r="M640" s="619">
        <v>110.5</v>
      </c>
      <c r="N640" s="619">
        <v>88.61</v>
      </c>
      <c r="O640" s="619">
        <v>27.9</v>
      </c>
      <c r="P640" s="640">
        <v>154.1</v>
      </c>
      <c r="Q640" s="640">
        <v>156.5</v>
      </c>
      <c r="R640" s="489"/>
      <c r="S640" s="640">
        <v>155.30000000000001</v>
      </c>
      <c r="T640" s="641">
        <v>766.95</v>
      </c>
      <c r="U640" s="629">
        <v>4.54</v>
      </c>
      <c r="V640" s="622">
        <v>3</v>
      </c>
    </row>
    <row r="641" spans="1:22" ht="13.5" customHeight="1">
      <c r="A641" s="509"/>
      <c r="B641" s="511"/>
      <c r="C641" s="635" t="s">
        <v>639</v>
      </c>
      <c r="D641" s="265" t="s">
        <v>930</v>
      </c>
      <c r="E641" s="612">
        <v>98.2</v>
      </c>
      <c r="F641" s="612">
        <v>146</v>
      </c>
      <c r="G641" s="612">
        <v>9.1999999999999993</v>
      </c>
      <c r="H641" s="612">
        <v>29.45</v>
      </c>
      <c r="I641" s="612">
        <v>320.10869565217394</v>
      </c>
      <c r="J641" s="612">
        <v>22.88</v>
      </c>
      <c r="K641" s="612">
        <v>77.691001697792871</v>
      </c>
      <c r="L641" s="612">
        <v>116.73</v>
      </c>
      <c r="M641" s="612">
        <v>110.15</v>
      </c>
      <c r="N641" s="612">
        <v>94.363060053114026</v>
      </c>
      <c r="O641" s="612">
        <v>25.64</v>
      </c>
      <c r="P641" s="273">
        <v>135.15</v>
      </c>
      <c r="Q641" s="273">
        <v>130.44999999999999</v>
      </c>
      <c r="R641" s="489"/>
      <c r="S641" s="273">
        <v>132.80000000000001</v>
      </c>
      <c r="T641" s="273">
        <v>664</v>
      </c>
      <c r="U641" s="629">
        <v>4.6905794245171464</v>
      </c>
      <c r="V641" s="489">
        <v>3</v>
      </c>
    </row>
    <row r="642" spans="1:22" ht="13.5" customHeight="1">
      <c r="A642" s="509"/>
      <c r="B642" s="511"/>
      <c r="C642" s="635" t="s">
        <v>639</v>
      </c>
      <c r="D642" s="265" t="s">
        <v>931</v>
      </c>
      <c r="E642" s="613">
        <v>101</v>
      </c>
      <c r="F642" s="612">
        <v>137</v>
      </c>
      <c r="G642" s="612">
        <v>7.4</v>
      </c>
      <c r="H642" s="612">
        <v>31.3</v>
      </c>
      <c r="I642" s="612">
        <v>323</v>
      </c>
      <c r="J642" s="612">
        <v>22.3</v>
      </c>
      <c r="K642" s="612">
        <v>71.2</v>
      </c>
      <c r="L642" s="612">
        <v>131</v>
      </c>
      <c r="M642" s="612">
        <v>119</v>
      </c>
      <c r="N642" s="612">
        <v>90.8</v>
      </c>
      <c r="O642" s="612">
        <v>27.2</v>
      </c>
      <c r="P642" s="629">
        <v>337.51</v>
      </c>
      <c r="Q642" s="629">
        <v>334.66</v>
      </c>
      <c r="R642" s="489"/>
      <c r="S642" s="629">
        <v>336.09</v>
      </c>
      <c r="T642" s="629">
        <v>672.17</v>
      </c>
      <c r="U642" s="629">
        <v>6.74</v>
      </c>
      <c r="V642" s="295">
        <v>1</v>
      </c>
    </row>
    <row r="643" spans="1:22" ht="13.5" customHeight="1">
      <c r="A643" s="509"/>
      <c r="B643" s="511"/>
      <c r="C643" s="635"/>
      <c r="D643" s="268" t="s">
        <v>866</v>
      </c>
      <c r="E643" s="636">
        <f>AVERAGE(E635:E642)</f>
        <v>102.90476190476191</v>
      </c>
      <c r="F643" s="636">
        <f t="shared" ref="F643:Q643" si="64">AVERAGE(F635:F642)</f>
        <v>146.75</v>
      </c>
      <c r="G643" s="636">
        <f t="shared" si="64"/>
        <v>7.8142857142857141</v>
      </c>
      <c r="H643" s="636">
        <f t="shared" si="64"/>
        <v>34.424285714285716</v>
      </c>
      <c r="I643" s="636">
        <f t="shared" si="64"/>
        <v>359.98182831661097</v>
      </c>
      <c r="J643" s="636">
        <f t="shared" si="64"/>
        <v>23.322857142857146</v>
      </c>
      <c r="K643" s="636">
        <f t="shared" si="64"/>
        <v>68.260522108431061</v>
      </c>
      <c r="L643" s="636">
        <f t="shared" si="64"/>
        <v>123.74428571428572</v>
      </c>
      <c r="M643" s="636">
        <f t="shared" si="64"/>
        <v>111.70285714285714</v>
      </c>
      <c r="N643" s="636">
        <f t="shared" si="64"/>
        <v>90.451865721873432</v>
      </c>
      <c r="O643" s="636">
        <f t="shared" si="64"/>
        <v>27.142857142857142</v>
      </c>
      <c r="P643" s="637">
        <f t="shared" si="64"/>
        <v>236.98124999999999</v>
      </c>
      <c r="Q643" s="637">
        <f t="shared" si="64"/>
        <v>236.66249999999999</v>
      </c>
      <c r="R643" s="489"/>
      <c r="S643" s="637">
        <f>AVERAGE(S635:S642)</f>
        <v>236.82624999999999</v>
      </c>
      <c r="T643" s="637">
        <f>AVERAGE(T635:T642)</f>
        <v>708.20375000000001</v>
      </c>
      <c r="U643" s="637">
        <f>AVERAGE(U635:U642)</f>
        <v>4.2388224280646432</v>
      </c>
      <c r="V643" s="638">
        <v>5</v>
      </c>
    </row>
    <row r="644" spans="1:22" ht="13.5" customHeight="1">
      <c r="A644" s="509" t="s">
        <v>870</v>
      </c>
      <c r="B644" s="511" t="s">
        <v>721</v>
      </c>
      <c r="C644" s="510" t="s">
        <v>936</v>
      </c>
      <c r="D644" s="265" t="s">
        <v>783</v>
      </c>
      <c r="E644" s="276">
        <v>98</v>
      </c>
      <c r="F644" s="276">
        <v>151</v>
      </c>
      <c r="G644" s="276">
        <v>7.4</v>
      </c>
      <c r="H644" s="276">
        <v>36.200000000000003</v>
      </c>
      <c r="I644" s="276">
        <v>389.2</v>
      </c>
      <c r="J644" s="276">
        <v>21.9</v>
      </c>
      <c r="K644" s="276">
        <v>60.5</v>
      </c>
      <c r="L644" s="276">
        <v>130.30000000000001</v>
      </c>
      <c r="M644" s="276">
        <v>123.4</v>
      </c>
      <c r="N644" s="276">
        <v>94.7</v>
      </c>
      <c r="O644" s="276">
        <v>27.2</v>
      </c>
      <c r="P644" s="276">
        <v>16.75</v>
      </c>
      <c r="Q644" s="276">
        <v>17.05</v>
      </c>
      <c r="R644" s="276">
        <v>17.149999999999999</v>
      </c>
      <c r="S644" s="276">
        <v>16.98</v>
      </c>
      <c r="T644" s="276">
        <v>704.12</v>
      </c>
      <c r="U644" s="277">
        <v>1.8</v>
      </c>
      <c r="V644" s="278">
        <v>9</v>
      </c>
    </row>
    <row r="645" spans="1:22" ht="13.5" customHeight="1">
      <c r="A645" s="509"/>
      <c r="B645" s="511"/>
      <c r="C645" s="510"/>
      <c r="D645" s="265" t="s">
        <v>738</v>
      </c>
      <c r="E645" s="276">
        <v>93.2</v>
      </c>
      <c r="F645" s="276">
        <v>145</v>
      </c>
      <c r="G645" s="276">
        <v>7.2</v>
      </c>
      <c r="H645" s="276">
        <v>29.7</v>
      </c>
      <c r="I645" s="276">
        <v>312.5</v>
      </c>
      <c r="J645" s="276">
        <v>22.1</v>
      </c>
      <c r="K645" s="276">
        <v>74.400000000000006</v>
      </c>
      <c r="L645" s="276">
        <v>121.2</v>
      </c>
      <c r="M645" s="276">
        <v>117.7</v>
      </c>
      <c r="N645" s="276">
        <v>97.1</v>
      </c>
      <c r="O645" s="276">
        <v>25.8</v>
      </c>
      <c r="P645" s="276">
        <v>13.55</v>
      </c>
      <c r="Q645" s="276">
        <v>13.28</v>
      </c>
      <c r="R645" s="276">
        <v>12.86</v>
      </c>
      <c r="S645" s="276">
        <v>13.23</v>
      </c>
      <c r="T645" s="276">
        <v>661.3</v>
      </c>
      <c r="U645" s="277">
        <v>5.3</v>
      </c>
      <c r="V645" s="278">
        <v>6</v>
      </c>
    </row>
    <row r="646" spans="1:22" ht="13.5" customHeight="1">
      <c r="A646" s="509"/>
      <c r="B646" s="511"/>
      <c r="C646" s="510"/>
      <c r="D646" s="265" t="s">
        <v>804</v>
      </c>
      <c r="E646" s="276">
        <v>83</v>
      </c>
      <c r="F646" s="276">
        <v>141</v>
      </c>
      <c r="G646" s="276">
        <v>7.3</v>
      </c>
      <c r="H646" s="276">
        <v>28.7</v>
      </c>
      <c r="I646" s="276">
        <v>293</v>
      </c>
      <c r="J646" s="276">
        <v>20.6</v>
      </c>
      <c r="K646" s="276">
        <v>71.8</v>
      </c>
      <c r="L646" s="276">
        <v>138</v>
      </c>
      <c r="M646" s="276">
        <v>124</v>
      </c>
      <c r="N646" s="276">
        <v>89.9</v>
      </c>
      <c r="O646" s="276">
        <v>25.6</v>
      </c>
      <c r="P646" s="276">
        <v>11.96</v>
      </c>
      <c r="Q646" s="276">
        <v>12.26</v>
      </c>
      <c r="R646" s="276">
        <v>12.28</v>
      </c>
      <c r="S646" s="276">
        <v>12.4</v>
      </c>
      <c r="T646" s="276">
        <v>620.20000000000005</v>
      </c>
      <c r="U646" s="277">
        <v>4.26</v>
      </c>
      <c r="V646" s="278">
        <v>8</v>
      </c>
    </row>
    <row r="647" spans="1:22" ht="13.5" customHeight="1">
      <c r="A647" s="509"/>
      <c r="B647" s="511"/>
      <c r="C647" s="510"/>
      <c r="D647" s="265" t="s">
        <v>781</v>
      </c>
      <c r="E647" s="276">
        <v>95.4</v>
      </c>
      <c r="F647" s="276">
        <v>146</v>
      </c>
      <c r="G647" s="276">
        <v>9.6</v>
      </c>
      <c r="H647" s="276">
        <v>32.799999999999997</v>
      </c>
      <c r="I647" s="276">
        <v>341.67</v>
      </c>
      <c r="J647" s="276">
        <v>22.6</v>
      </c>
      <c r="K647" s="276">
        <v>68.900000000000006</v>
      </c>
      <c r="L647" s="276">
        <v>137.5</v>
      </c>
      <c r="M647" s="276">
        <v>126.4</v>
      </c>
      <c r="N647" s="276">
        <v>91.9</v>
      </c>
      <c r="O647" s="276">
        <v>27.6</v>
      </c>
      <c r="P647" s="276">
        <v>12.7</v>
      </c>
      <c r="Q647" s="276">
        <v>14.2</v>
      </c>
      <c r="R647" s="276">
        <v>14.4</v>
      </c>
      <c r="S647" s="276">
        <v>13.77</v>
      </c>
      <c r="T647" s="276">
        <v>688.33</v>
      </c>
      <c r="U647" s="277">
        <v>-5.6</v>
      </c>
      <c r="V647" s="278">
        <v>13</v>
      </c>
    </row>
    <row r="648" spans="1:22" ht="13.5" customHeight="1">
      <c r="A648" s="509"/>
      <c r="B648" s="511"/>
      <c r="C648" s="510"/>
      <c r="D648" s="265" t="s">
        <v>787</v>
      </c>
      <c r="E648" s="276">
        <v>92.2</v>
      </c>
      <c r="F648" s="276">
        <v>148</v>
      </c>
      <c r="G648" s="276">
        <v>7.9</v>
      </c>
      <c r="H648" s="276">
        <v>30.9</v>
      </c>
      <c r="I648" s="276">
        <v>291.10000000000002</v>
      </c>
      <c r="J648" s="276">
        <v>22.5</v>
      </c>
      <c r="K648" s="276">
        <v>72.7</v>
      </c>
      <c r="L648" s="276">
        <v>128.69999999999999</v>
      </c>
      <c r="M648" s="276">
        <v>124.4</v>
      </c>
      <c r="N648" s="276">
        <v>96.7</v>
      </c>
      <c r="O648" s="276">
        <v>25.12</v>
      </c>
      <c r="P648" s="276">
        <v>13.94</v>
      </c>
      <c r="Q648" s="276">
        <v>15</v>
      </c>
      <c r="R648" s="276">
        <v>14.21</v>
      </c>
      <c r="S648" s="276">
        <v>14.38</v>
      </c>
      <c r="T648" s="276">
        <v>639.29999999999995</v>
      </c>
      <c r="U648" s="277">
        <v>2.5499999999999998</v>
      </c>
      <c r="V648" s="278">
        <v>11</v>
      </c>
    </row>
    <row r="649" spans="1:22" ht="13.5" customHeight="1">
      <c r="A649" s="509"/>
      <c r="B649" s="511"/>
      <c r="C649" s="510"/>
      <c r="D649" s="265" t="s">
        <v>797</v>
      </c>
      <c r="E649" s="276">
        <v>97.8</v>
      </c>
      <c r="F649" s="276">
        <v>153</v>
      </c>
      <c r="G649" s="276">
        <v>9.48</v>
      </c>
      <c r="H649" s="276">
        <v>38.119999999999997</v>
      </c>
      <c r="I649" s="276">
        <v>302</v>
      </c>
      <c r="J649" s="276">
        <v>26.87</v>
      </c>
      <c r="K649" s="276">
        <v>70.5</v>
      </c>
      <c r="L649" s="276">
        <v>128.6</v>
      </c>
      <c r="M649" s="276">
        <v>90.1</v>
      </c>
      <c r="N649" s="276">
        <v>70.099999999999994</v>
      </c>
      <c r="O649" s="276">
        <v>23</v>
      </c>
      <c r="P649" s="276">
        <v>12.58</v>
      </c>
      <c r="Q649" s="276">
        <v>12.07</v>
      </c>
      <c r="R649" s="276">
        <v>11.29</v>
      </c>
      <c r="S649" s="276">
        <v>11.98</v>
      </c>
      <c r="T649" s="276">
        <v>556.95000000000005</v>
      </c>
      <c r="U649" s="277">
        <v>2</v>
      </c>
      <c r="V649" s="278">
        <v>10</v>
      </c>
    </row>
    <row r="650" spans="1:22" ht="13.5" customHeight="1">
      <c r="A650" s="509"/>
      <c r="B650" s="511"/>
      <c r="C650" s="510"/>
      <c r="D650" s="265" t="s">
        <v>921</v>
      </c>
      <c r="E650" s="276">
        <v>98</v>
      </c>
      <c r="F650" s="276">
        <v>145</v>
      </c>
      <c r="G650" s="276">
        <v>9.25</v>
      </c>
      <c r="H650" s="276">
        <v>37.19</v>
      </c>
      <c r="I650" s="276">
        <v>302.05</v>
      </c>
      <c r="J650" s="276">
        <v>22.02</v>
      </c>
      <c r="K650" s="276">
        <v>59.21</v>
      </c>
      <c r="L650" s="276">
        <v>135.6</v>
      </c>
      <c r="M650" s="276">
        <v>122.6</v>
      </c>
      <c r="N650" s="276">
        <v>90.41</v>
      </c>
      <c r="O650" s="276">
        <v>28.39</v>
      </c>
      <c r="P650" s="276">
        <v>15.27</v>
      </c>
      <c r="Q650" s="276">
        <v>15.45</v>
      </c>
      <c r="R650" s="276">
        <v>15.09</v>
      </c>
      <c r="S650" s="276">
        <v>15.27</v>
      </c>
      <c r="T650" s="276">
        <v>763.39</v>
      </c>
      <c r="U650" s="277">
        <v>7.49</v>
      </c>
      <c r="V650" s="278">
        <v>7</v>
      </c>
    </row>
    <row r="651" spans="1:22" ht="13.5" customHeight="1">
      <c r="A651" s="509"/>
      <c r="B651" s="511"/>
      <c r="C651" s="510"/>
      <c r="D651" s="265" t="s">
        <v>799</v>
      </c>
      <c r="E651" s="276">
        <v>90.7</v>
      </c>
      <c r="F651" s="276">
        <v>145</v>
      </c>
      <c r="G651" s="276">
        <v>9</v>
      </c>
      <c r="H651" s="276">
        <v>45.6</v>
      </c>
      <c r="I651" s="276">
        <v>407.5</v>
      </c>
      <c r="J651" s="276">
        <v>25.8</v>
      </c>
      <c r="K651" s="276">
        <v>56.6</v>
      </c>
      <c r="L651" s="276">
        <v>98.4</v>
      </c>
      <c r="M651" s="276">
        <v>83.5</v>
      </c>
      <c r="N651" s="276">
        <v>84.9</v>
      </c>
      <c r="O651" s="276">
        <v>25.1</v>
      </c>
      <c r="P651" s="276">
        <v>11.28</v>
      </c>
      <c r="Q651" s="276">
        <v>11.9</v>
      </c>
      <c r="R651" s="276">
        <v>11.73</v>
      </c>
      <c r="S651" s="276">
        <v>11.64</v>
      </c>
      <c r="T651" s="276">
        <v>581.79999999999995</v>
      </c>
      <c r="U651" s="277">
        <v>8.7799999999999994</v>
      </c>
      <c r="V651" s="278">
        <v>6</v>
      </c>
    </row>
    <row r="652" spans="1:22" ht="13.5" customHeight="1">
      <c r="A652" s="509"/>
      <c r="B652" s="511"/>
      <c r="C652" s="510"/>
      <c r="D652" s="265" t="s">
        <v>784</v>
      </c>
      <c r="E652" s="276">
        <v>88</v>
      </c>
      <c r="F652" s="276">
        <v>151</v>
      </c>
      <c r="G652" s="276">
        <v>8.3000000000000007</v>
      </c>
      <c r="H652" s="276">
        <v>40.21</v>
      </c>
      <c r="I652" s="276">
        <v>384</v>
      </c>
      <c r="J652" s="276">
        <v>23.97</v>
      </c>
      <c r="K652" s="276">
        <v>59.61</v>
      </c>
      <c r="L652" s="276">
        <v>132.30000000000001</v>
      </c>
      <c r="M652" s="276">
        <v>121.7</v>
      </c>
      <c r="N652" s="276">
        <v>91.99</v>
      </c>
      <c r="O652" s="276">
        <v>23.1</v>
      </c>
      <c r="P652" s="276">
        <v>13.4</v>
      </c>
      <c r="Q652" s="276">
        <v>13.5</v>
      </c>
      <c r="R652" s="276">
        <v>13.2</v>
      </c>
      <c r="S652" s="276">
        <v>13.367000000000001</v>
      </c>
      <c r="T652" s="276">
        <v>668.33</v>
      </c>
      <c r="U652" s="277">
        <v>9.26</v>
      </c>
      <c r="V652" s="278">
        <v>2</v>
      </c>
    </row>
    <row r="653" spans="1:22" ht="13.5" customHeight="1">
      <c r="A653" s="509"/>
      <c r="B653" s="511"/>
      <c r="C653" s="510"/>
      <c r="D653" s="265" t="s">
        <v>826</v>
      </c>
      <c r="E653" s="276">
        <v>95.4</v>
      </c>
      <c r="F653" s="276">
        <v>146</v>
      </c>
      <c r="G653" s="276">
        <v>6.6</v>
      </c>
      <c r="H653" s="276">
        <v>34.1</v>
      </c>
      <c r="I653" s="276">
        <v>415.2</v>
      </c>
      <c r="J653" s="276">
        <v>26.3</v>
      </c>
      <c r="K653" s="276">
        <v>77.099999999999994</v>
      </c>
      <c r="L653" s="276">
        <v>142.5</v>
      </c>
      <c r="M653" s="276">
        <v>96.3</v>
      </c>
      <c r="N653" s="276">
        <v>67.599999999999994</v>
      </c>
      <c r="O653" s="276">
        <v>23.3</v>
      </c>
      <c r="P653" s="276">
        <v>11.7</v>
      </c>
      <c r="Q653" s="276">
        <v>11.5</v>
      </c>
      <c r="R653" s="276">
        <v>11.3</v>
      </c>
      <c r="S653" s="276">
        <v>11.5</v>
      </c>
      <c r="T653" s="276">
        <v>574.79999999999995</v>
      </c>
      <c r="U653" s="277">
        <v>-3.5</v>
      </c>
      <c r="V653" s="278">
        <v>11</v>
      </c>
    </row>
    <row r="654" spans="1:22" ht="13.5" customHeight="1">
      <c r="A654" s="509"/>
      <c r="B654" s="511"/>
      <c r="C654" s="510"/>
      <c r="D654" s="265" t="s">
        <v>744</v>
      </c>
      <c r="E654" s="276">
        <v>90.6</v>
      </c>
      <c r="F654" s="276">
        <v>157</v>
      </c>
      <c r="G654" s="276">
        <v>5.6</v>
      </c>
      <c r="H654" s="276">
        <v>28.9</v>
      </c>
      <c r="I654" s="276">
        <v>516</v>
      </c>
      <c r="J654" s="276">
        <v>18.5</v>
      </c>
      <c r="K654" s="276">
        <v>64</v>
      </c>
      <c r="L654" s="276">
        <v>152.6</v>
      </c>
      <c r="M654" s="276">
        <v>132.80000000000001</v>
      </c>
      <c r="N654" s="276">
        <v>87</v>
      </c>
      <c r="O654" s="276">
        <v>22.4</v>
      </c>
      <c r="P654" s="276">
        <v>13.3</v>
      </c>
      <c r="Q654" s="276">
        <v>13</v>
      </c>
      <c r="R654" s="276">
        <v>12.5</v>
      </c>
      <c r="S654" s="276">
        <v>12.92</v>
      </c>
      <c r="T654" s="276">
        <v>646.20000000000005</v>
      </c>
      <c r="U654" s="277">
        <v>2.5</v>
      </c>
      <c r="V654" s="278">
        <v>8</v>
      </c>
    </row>
    <row r="655" spans="1:22" ht="13.5" customHeight="1">
      <c r="A655" s="509"/>
      <c r="B655" s="511"/>
      <c r="C655" s="510"/>
      <c r="D655" s="459" t="s">
        <v>745</v>
      </c>
      <c r="E655" s="279">
        <v>92.936363636363595</v>
      </c>
      <c r="F655" s="279">
        <v>148</v>
      </c>
      <c r="G655" s="279">
        <v>7.9663636363636297</v>
      </c>
      <c r="H655" s="279">
        <v>34.765454545454503</v>
      </c>
      <c r="I655" s="279">
        <v>359.47454545454502</v>
      </c>
      <c r="J655" s="279">
        <v>23.014545454545502</v>
      </c>
      <c r="K655" s="279">
        <v>66.847272727272696</v>
      </c>
      <c r="L655" s="279">
        <v>131.42727272727299</v>
      </c>
      <c r="M655" s="279">
        <v>114.809090909091</v>
      </c>
      <c r="N655" s="279">
        <v>87.481818181818198</v>
      </c>
      <c r="O655" s="279">
        <v>25.146363636363599</v>
      </c>
      <c r="P655" s="279">
        <v>13.3118181818182</v>
      </c>
      <c r="Q655" s="279">
        <v>13.564545454545501</v>
      </c>
      <c r="R655" s="279">
        <v>13.273636363636401</v>
      </c>
      <c r="S655" s="279">
        <v>13.403363636363601</v>
      </c>
      <c r="T655" s="279">
        <v>645.88363636363601</v>
      </c>
      <c r="U655" s="279">
        <v>3.0341527082880102</v>
      </c>
      <c r="V655" s="280">
        <v>9</v>
      </c>
    </row>
    <row r="656" spans="1:22" ht="13.5" customHeight="1">
      <c r="A656" s="509" t="s">
        <v>892</v>
      </c>
      <c r="B656" s="511"/>
      <c r="C656" s="626" t="s">
        <v>722</v>
      </c>
      <c r="D656" s="627" t="s">
        <v>804</v>
      </c>
      <c r="E656" s="627">
        <v>95</v>
      </c>
      <c r="F656" s="627">
        <v>134</v>
      </c>
      <c r="G656" s="627">
        <v>8</v>
      </c>
      <c r="H656" s="627">
        <v>30.7</v>
      </c>
      <c r="I656" s="627">
        <v>284</v>
      </c>
      <c r="J656" s="627">
        <v>20.399999999999999</v>
      </c>
      <c r="K656" s="627">
        <v>66.400000000000006</v>
      </c>
      <c r="L656" s="627">
        <v>124</v>
      </c>
      <c r="M656" s="627">
        <v>113</v>
      </c>
      <c r="N656" s="627">
        <v>91.1</v>
      </c>
      <c r="O656" s="628">
        <v>25.6</v>
      </c>
      <c r="P656" s="629">
        <v>11.52</v>
      </c>
      <c r="Q656" s="629">
        <v>11.98</v>
      </c>
      <c r="R656" s="629">
        <v>11.35</v>
      </c>
      <c r="S656" s="629">
        <v>11.616666666666667</v>
      </c>
      <c r="T656" s="629">
        <v>580.83000000000004</v>
      </c>
      <c r="U656" s="629">
        <v>7.0989551321450657</v>
      </c>
      <c r="V656" s="630">
        <v>5</v>
      </c>
    </row>
    <row r="657" spans="1:22" ht="13.5" customHeight="1">
      <c r="A657" s="509"/>
      <c r="B657" s="511"/>
      <c r="C657" s="626" t="s">
        <v>722</v>
      </c>
      <c r="D657" s="627" t="s">
        <v>738</v>
      </c>
      <c r="E657" s="627">
        <v>96.3</v>
      </c>
      <c r="F657" s="627">
        <v>146</v>
      </c>
      <c r="G657" s="627">
        <v>6.9</v>
      </c>
      <c r="H657" s="627">
        <v>37.6</v>
      </c>
      <c r="I657" s="627">
        <v>444.9</v>
      </c>
      <c r="J657" s="627">
        <v>22.3</v>
      </c>
      <c r="K657" s="627">
        <v>59.3</v>
      </c>
      <c r="L657" s="627">
        <v>142.30000000000001</v>
      </c>
      <c r="M657" s="627">
        <v>131.30000000000001</v>
      </c>
      <c r="N657" s="627">
        <v>92.3</v>
      </c>
      <c r="O657" s="628">
        <v>26.7</v>
      </c>
      <c r="P657" s="629">
        <v>12.61</v>
      </c>
      <c r="Q657" s="629">
        <v>12.59</v>
      </c>
      <c r="R657" s="629">
        <v>12.45</v>
      </c>
      <c r="S657" s="629">
        <v>12.549999999999999</v>
      </c>
      <c r="T657" s="629">
        <v>627.5</v>
      </c>
      <c r="U657" s="629">
        <v>5.5804823331463886</v>
      </c>
      <c r="V657" s="630">
        <v>7</v>
      </c>
    </row>
    <row r="658" spans="1:22" ht="13.5" customHeight="1">
      <c r="A658" s="509"/>
      <c r="B658" s="511"/>
      <c r="C658" s="626" t="s">
        <v>722</v>
      </c>
      <c r="D658" s="627" t="s">
        <v>921</v>
      </c>
      <c r="E658" s="627">
        <v>93.5</v>
      </c>
      <c r="F658" s="627">
        <v>147</v>
      </c>
      <c r="G658" s="627">
        <v>8.85</v>
      </c>
      <c r="H658" s="627">
        <v>36.78</v>
      </c>
      <c r="I658" s="627">
        <v>315.58999999999997</v>
      </c>
      <c r="J658" s="627">
        <v>25.22</v>
      </c>
      <c r="K658" s="627">
        <v>68.569999999999993</v>
      </c>
      <c r="L658" s="627">
        <v>125.4</v>
      </c>
      <c r="M658" s="627">
        <v>109.25</v>
      </c>
      <c r="N658" s="627">
        <v>87.12</v>
      </c>
      <c r="O658" s="628">
        <v>27.26</v>
      </c>
      <c r="P658" s="629">
        <v>16.03</v>
      </c>
      <c r="Q658" s="629">
        <v>15.46</v>
      </c>
      <c r="R658" s="629">
        <v>15.77</v>
      </c>
      <c r="S658" s="629">
        <v>15.753333333333336</v>
      </c>
      <c r="T658" s="629">
        <v>700.18</v>
      </c>
      <c r="U658" s="629">
        <v>5.0922837447187153</v>
      </c>
      <c r="V658" s="630">
        <v>6</v>
      </c>
    </row>
    <row r="659" spans="1:22" ht="13.5" customHeight="1">
      <c r="A659" s="509"/>
      <c r="B659" s="511"/>
      <c r="C659" s="626" t="s">
        <v>722</v>
      </c>
      <c r="D659" s="627" t="s">
        <v>789</v>
      </c>
      <c r="E659" s="627">
        <v>96</v>
      </c>
      <c r="F659" s="627">
        <v>146</v>
      </c>
      <c r="G659" s="627">
        <v>7</v>
      </c>
      <c r="H659" s="627">
        <v>34.6</v>
      </c>
      <c r="I659" s="627">
        <v>394.3</v>
      </c>
      <c r="J659" s="627">
        <v>22.5</v>
      </c>
      <c r="K659" s="627">
        <v>65</v>
      </c>
      <c r="L659" s="627">
        <v>142.5</v>
      </c>
      <c r="M659" s="627">
        <v>135.30000000000001</v>
      </c>
      <c r="N659" s="627">
        <v>94.9</v>
      </c>
      <c r="O659" s="628">
        <v>26.7</v>
      </c>
      <c r="P659" s="629">
        <v>13.04</v>
      </c>
      <c r="Q659" s="629">
        <v>12.55</v>
      </c>
      <c r="R659" s="629">
        <v>12.8</v>
      </c>
      <c r="S659" s="629">
        <v>12.796666666666667</v>
      </c>
      <c r="T659" s="629">
        <v>639.83333333333337</v>
      </c>
      <c r="U659" s="629">
        <v>8.7227414330217954</v>
      </c>
      <c r="V659" s="630">
        <v>4</v>
      </c>
    </row>
    <row r="660" spans="1:22" ht="13.5" customHeight="1">
      <c r="A660" s="509"/>
      <c r="B660" s="511"/>
      <c r="C660" s="626" t="s">
        <v>722</v>
      </c>
      <c r="D660" s="627" t="s">
        <v>799</v>
      </c>
      <c r="E660" s="627">
        <v>92.3</v>
      </c>
      <c r="F660" s="627">
        <v>137</v>
      </c>
      <c r="G660" s="627">
        <v>6.2</v>
      </c>
      <c r="H660" s="627">
        <v>30.8</v>
      </c>
      <c r="I660" s="627">
        <v>396.8</v>
      </c>
      <c r="J660" s="627">
        <v>22.5</v>
      </c>
      <c r="K660" s="627">
        <v>73.099999999999994</v>
      </c>
      <c r="L660" s="627">
        <v>129.9</v>
      </c>
      <c r="M660" s="627">
        <v>117.8</v>
      </c>
      <c r="N660" s="627">
        <v>90.7</v>
      </c>
      <c r="O660" s="628">
        <v>25</v>
      </c>
      <c r="P660" s="629">
        <v>14.11</v>
      </c>
      <c r="Q660" s="629">
        <v>13.95</v>
      </c>
      <c r="R660" s="629">
        <v>14.33</v>
      </c>
      <c r="S660" s="629">
        <v>14.13</v>
      </c>
      <c r="T660" s="629">
        <v>706.5</v>
      </c>
      <c r="U660" s="629">
        <v>6.1076345431789951</v>
      </c>
      <c r="V660" s="630">
        <v>6</v>
      </c>
    </row>
    <row r="661" spans="1:22" ht="13.5" customHeight="1">
      <c r="A661" s="509"/>
      <c r="B661" s="511"/>
      <c r="C661" s="626" t="s">
        <v>722</v>
      </c>
      <c r="D661" s="627" t="s">
        <v>781</v>
      </c>
      <c r="E661" s="627">
        <v>79</v>
      </c>
      <c r="F661" s="627">
        <v>154</v>
      </c>
      <c r="G661" s="627">
        <v>9.5</v>
      </c>
      <c r="H661" s="627">
        <v>32.700000000000003</v>
      </c>
      <c r="I661" s="627">
        <v>344.21</v>
      </c>
      <c r="J661" s="627">
        <v>22.5</v>
      </c>
      <c r="K661" s="627">
        <v>69.23</v>
      </c>
      <c r="L661" s="627">
        <v>125.3</v>
      </c>
      <c r="M661" s="627">
        <v>115.6</v>
      </c>
      <c r="N661" s="627">
        <v>92.3</v>
      </c>
      <c r="O661" s="628">
        <v>27.5</v>
      </c>
      <c r="P661" s="629">
        <v>12.95</v>
      </c>
      <c r="Q661" s="629">
        <v>14.05</v>
      </c>
      <c r="R661" s="629">
        <v>14.65</v>
      </c>
      <c r="S661" s="629">
        <v>13.883333333333333</v>
      </c>
      <c r="T661" s="629">
        <v>694.17</v>
      </c>
      <c r="U661" s="629">
        <v>0.84745762711864758</v>
      </c>
      <c r="V661" s="630">
        <v>13</v>
      </c>
    </row>
    <row r="662" spans="1:22" ht="13.5" customHeight="1">
      <c r="A662" s="509"/>
      <c r="B662" s="511"/>
      <c r="C662" s="626" t="s">
        <v>722</v>
      </c>
      <c r="D662" s="627" t="s">
        <v>783</v>
      </c>
      <c r="E662" s="627">
        <v>97</v>
      </c>
      <c r="F662" s="627">
        <v>150</v>
      </c>
      <c r="G662" s="627">
        <v>7.4</v>
      </c>
      <c r="H662" s="627">
        <v>36.299999999999997</v>
      </c>
      <c r="I662" s="627">
        <v>390.5</v>
      </c>
      <c r="J662" s="627">
        <v>23</v>
      </c>
      <c r="K662" s="627">
        <v>63.4</v>
      </c>
      <c r="L662" s="627">
        <v>137.30000000000001</v>
      </c>
      <c r="M662" s="627">
        <v>130</v>
      </c>
      <c r="N662" s="627">
        <v>94.7</v>
      </c>
      <c r="O662" s="628">
        <v>25.7</v>
      </c>
      <c r="P662" s="629">
        <v>15.8</v>
      </c>
      <c r="Q662" s="629">
        <v>16.350000000000001</v>
      </c>
      <c r="R662" s="629">
        <v>15.5</v>
      </c>
      <c r="S662" s="629">
        <v>15.883333333333335</v>
      </c>
      <c r="T662" s="629">
        <v>700.33</v>
      </c>
      <c r="U662" s="629">
        <v>7.9275198187995413</v>
      </c>
      <c r="V662" s="630">
        <v>2</v>
      </c>
    </row>
    <row r="663" spans="1:22" ht="13.5" customHeight="1">
      <c r="A663" s="509"/>
      <c r="B663" s="511"/>
      <c r="C663" s="626" t="s">
        <v>722</v>
      </c>
      <c r="D663" s="627" t="s">
        <v>797</v>
      </c>
      <c r="E663" s="627">
        <v>96.5</v>
      </c>
      <c r="F663" s="627">
        <v>147</v>
      </c>
      <c r="G663" s="627">
        <v>5.0999999999999996</v>
      </c>
      <c r="H663" s="627">
        <v>36.69</v>
      </c>
      <c r="I663" s="627">
        <v>619.41</v>
      </c>
      <c r="J663" s="627">
        <v>25.34</v>
      </c>
      <c r="K663" s="627">
        <v>69.069999999999993</v>
      </c>
      <c r="L663" s="627">
        <v>135.9</v>
      </c>
      <c r="M663" s="627">
        <v>124.3</v>
      </c>
      <c r="N663" s="627">
        <v>91.5</v>
      </c>
      <c r="O663" s="628">
        <v>26.1</v>
      </c>
      <c r="P663" s="629">
        <v>15.01</v>
      </c>
      <c r="Q663" s="629">
        <v>15.97</v>
      </c>
      <c r="R663" s="629">
        <v>15.99</v>
      </c>
      <c r="S663" s="629">
        <v>15.656666666666666</v>
      </c>
      <c r="T663" s="629">
        <v>778.97758706467664</v>
      </c>
      <c r="U663" s="629">
        <v>9.9485018726591719</v>
      </c>
      <c r="V663" s="630">
        <v>1</v>
      </c>
    </row>
    <row r="664" spans="1:22" ht="13.5" customHeight="1">
      <c r="A664" s="509"/>
      <c r="B664" s="511"/>
      <c r="C664" s="626" t="s">
        <v>722</v>
      </c>
      <c r="D664" s="627" t="s">
        <v>826</v>
      </c>
      <c r="E664" s="627">
        <v>97.6</v>
      </c>
      <c r="F664" s="627">
        <v>149</v>
      </c>
      <c r="G664" s="627">
        <v>5</v>
      </c>
      <c r="H664" s="627">
        <v>40.1</v>
      </c>
      <c r="I664" s="627">
        <v>700.1</v>
      </c>
      <c r="J664" s="627">
        <v>28.9</v>
      </c>
      <c r="K664" s="627">
        <v>71.900000000000006</v>
      </c>
      <c r="L664" s="627">
        <v>126</v>
      </c>
      <c r="M664" s="627">
        <v>110.6</v>
      </c>
      <c r="N664" s="627">
        <v>87.8</v>
      </c>
      <c r="O664" s="628">
        <v>24.2</v>
      </c>
      <c r="P664" s="629">
        <v>14.9</v>
      </c>
      <c r="Q664" s="629">
        <v>15</v>
      </c>
      <c r="R664" s="629">
        <v>13</v>
      </c>
      <c r="S664" s="629">
        <v>14.299999999999999</v>
      </c>
      <c r="T664" s="629">
        <v>715</v>
      </c>
      <c r="U664" s="629">
        <v>5.665024630541879</v>
      </c>
      <c r="V664" s="630">
        <v>5</v>
      </c>
    </row>
    <row r="665" spans="1:22" ht="13.5" customHeight="1">
      <c r="A665" s="509"/>
      <c r="B665" s="511"/>
      <c r="C665" s="626" t="s">
        <v>722</v>
      </c>
      <c r="D665" s="627" t="s">
        <v>787</v>
      </c>
      <c r="E665" s="627">
        <v>90.8</v>
      </c>
      <c r="F665" s="627">
        <v>137</v>
      </c>
      <c r="G665" s="627">
        <v>7.6</v>
      </c>
      <c r="H665" s="627">
        <v>30.8</v>
      </c>
      <c r="I665" s="627">
        <v>305.3</v>
      </c>
      <c r="J665" s="627">
        <v>22.3</v>
      </c>
      <c r="K665" s="627">
        <v>72.400000000000006</v>
      </c>
      <c r="L665" s="627">
        <v>133.4</v>
      </c>
      <c r="M665" s="627">
        <v>131</v>
      </c>
      <c r="N665" s="627">
        <v>98.2</v>
      </c>
      <c r="O665" s="628">
        <v>23.78</v>
      </c>
      <c r="P665" s="629">
        <v>13.76</v>
      </c>
      <c r="Q665" s="629">
        <v>13.48</v>
      </c>
      <c r="R665" s="629">
        <v>13.92</v>
      </c>
      <c r="S665" s="629">
        <v>13.72</v>
      </c>
      <c r="T665" s="629">
        <v>680.59</v>
      </c>
      <c r="U665" s="629">
        <v>4.3081601621895569</v>
      </c>
      <c r="V665" s="630">
        <v>7</v>
      </c>
    </row>
    <row r="666" spans="1:22" ht="13.5" customHeight="1">
      <c r="A666" s="509"/>
      <c r="B666" s="511"/>
      <c r="C666" s="626" t="s">
        <v>722</v>
      </c>
      <c r="D666" s="627" t="s">
        <v>744</v>
      </c>
      <c r="E666" s="627">
        <v>88.6</v>
      </c>
      <c r="F666" s="627">
        <v>148</v>
      </c>
      <c r="G666" s="627">
        <v>8.43</v>
      </c>
      <c r="H666" s="627">
        <v>31.86</v>
      </c>
      <c r="I666" s="627">
        <v>277.89999999999998</v>
      </c>
      <c r="J666" s="627">
        <v>24.15</v>
      </c>
      <c r="K666" s="627">
        <v>75.8</v>
      </c>
      <c r="L666" s="627">
        <v>118</v>
      </c>
      <c r="M666" s="627">
        <v>109</v>
      </c>
      <c r="N666" s="627">
        <v>92.4</v>
      </c>
      <c r="O666" s="628">
        <v>25.9</v>
      </c>
      <c r="P666" s="629">
        <v>11.56</v>
      </c>
      <c r="Q666" s="629">
        <v>10.95</v>
      </c>
      <c r="R666" s="629">
        <v>11.21</v>
      </c>
      <c r="S666" s="629">
        <v>11.24</v>
      </c>
      <c r="T666" s="629">
        <v>562</v>
      </c>
      <c r="U666" s="629">
        <v>-2.4305555555555651</v>
      </c>
      <c r="V666" s="630">
        <v>11</v>
      </c>
    </row>
    <row r="667" spans="1:22" ht="13.5" customHeight="1">
      <c r="A667" s="509"/>
      <c r="B667" s="511"/>
      <c r="C667" s="626" t="s">
        <v>722</v>
      </c>
      <c r="D667" s="627" t="s">
        <v>784</v>
      </c>
      <c r="E667" s="627">
        <v>95</v>
      </c>
      <c r="F667" s="627">
        <v>156</v>
      </c>
      <c r="G667" s="627">
        <v>8.39</v>
      </c>
      <c r="H667" s="627">
        <v>36.700000000000003</v>
      </c>
      <c r="I667" s="627">
        <v>337</v>
      </c>
      <c r="J667" s="627">
        <v>22.1</v>
      </c>
      <c r="K667" s="627">
        <v>60.2</v>
      </c>
      <c r="L667" s="627">
        <v>144.1</v>
      </c>
      <c r="M667" s="627">
        <v>138.4</v>
      </c>
      <c r="N667" s="627">
        <v>96.04</v>
      </c>
      <c r="O667" s="628">
        <v>23.4</v>
      </c>
      <c r="P667" s="629">
        <v>14.3</v>
      </c>
      <c r="Q667" s="629">
        <v>14.2</v>
      </c>
      <c r="R667" s="629">
        <v>14.6</v>
      </c>
      <c r="S667" s="629">
        <v>14.366666666666667</v>
      </c>
      <c r="T667" s="629">
        <v>718.35</v>
      </c>
      <c r="U667" s="629">
        <v>1.6509433962264093</v>
      </c>
      <c r="V667" s="630">
        <v>11</v>
      </c>
    </row>
    <row r="668" spans="1:22" ht="13.5" customHeight="1">
      <c r="A668" s="509"/>
      <c r="B668" s="511"/>
      <c r="C668" s="626"/>
      <c r="D668" s="631" t="s">
        <v>745</v>
      </c>
      <c r="E668" s="631">
        <f>AVERAGE(E656:E667)</f>
        <v>93.133333333333326</v>
      </c>
      <c r="F668" s="631">
        <f t="shared" ref="F668:O668" si="65">AVERAGE(F656:F667)</f>
        <v>145.91666666666666</v>
      </c>
      <c r="G668" s="631">
        <f t="shared" si="65"/>
        <v>7.3641666666666659</v>
      </c>
      <c r="H668" s="631">
        <f t="shared" si="65"/>
        <v>34.635833333333338</v>
      </c>
      <c r="I668" s="631">
        <f t="shared" si="65"/>
        <v>400.83416666666659</v>
      </c>
      <c r="J668" s="631">
        <f t="shared" si="65"/>
        <v>23.43416666666667</v>
      </c>
      <c r="K668" s="631">
        <f t="shared" si="65"/>
        <v>67.864166666666662</v>
      </c>
      <c r="L668" s="631">
        <f t="shared" si="65"/>
        <v>132.00833333333335</v>
      </c>
      <c r="M668" s="631">
        <f t="shared" si="65"/>
        <v>122.12916666666666</v>
      </c>
      <c r="N668" s="631">
        <f t="shared" si="65"/>
        <v>92.421666666666667</v>
      </c>
      <c r="O668" s="632">
        <f t="shared" si="65"/>
        <v>25.653333333333325</v>
      </c>
      <c r="P668" s="633">
        <v>13.79916666666667</v>
      </c>
      <c r="Q668" s="633">
        <v>13.877499999999998</v>
      </c>
      <c r="R668" s="633">
        <v>13.797499999999999</v>
      </c>
      <c r="S668" s="633">
        <v>13.824722222222222</v>
      </c>
      <c r="T668" s="633">
        <v>675.35507669983417</v>
      </c>
      <c r="U668" s="270">
        <v>5.082133355854924</v>
      </c>
      <c r="V668" s="634">
        <v>7</v>
      </c>
    </row>
    <row r="669" spans="1:22" ht="13.5" customHeight="1">
      <c r="A669" s="509" t="s">
        <v>867</v>
      </c>
      <c r="B669" s="511"/>
      <c r="C669" s="635" t="s">
        <v>937</v>
      </c>
      <c r="D669" s="265" t="s">
        <v>924</v>
      </c>
      <c r="E669" s="613"/>
      <c r="F669" s="613">
        <v>147</v>
      </c>
      <c r="G669" s="613"/>
      <c r="H669" s="613"/>
      <c r="I669" s="613"/>
      <c r="J669" s="613"/>
      <c r="K669" s="613"/>
      <c r="L669" s="613"/>
      <c r="M669" s="613"/>
      <c r="N669" s="613"/>
      <c r="O669" s="613"/>
      <c r="P669" s="629">
        <v>230.26</v>
      </c>
      <c r="Q669" s="629">
        <v>221.13</v>
      </c>
      <c r="R669" s="489"/>
      <c r="S669" s="629">
        <v>225.69</v>
      </c>
      <c r="T669" s="629">
        <v>783.7</v>
      </c>
      <c r="U669" s="629">
        <v>7.72</v>
      </c>
      <c r="V669" s="295">
        <v>3</v>
      </c>
    </row>
    <row r="670" spans="1:22" ht="13.5" customHeight="1">
      <c r="A670" s="509"/>
      <c r="B670" s="511"/>
      <c r="C670" s="635" t="s">
        <v>639</v>
      </c>
      <c r="D670" s="265" t="s">
        <v>925</v>
      </c>
      <c r="E670" s="613">
        <v>100</v>
      </c>
      <c r="F670" s="613">
        <v>147</v>
      </c>
      <c r="G670" s="613">
        <v>8.8000000000000007</v>
      </c>
      <c r="H670" s="613">
        <v>35.200000000000003</v>
      </c>
      <c r="I670" s="613">
        <v>300.2</v>
      </c>
      <c r="J670" s="613">
        <v>22.5</v>
      </c>
      <c r="K670" s="613">
        <v>63.9</v>
      </c>
      <c r="L670" s="613">
        <v>132</v>
      </c>
      <c r="M670" s="613">
        <v>119.5</v>
      </c>
      <c r="N670" s="613">
        <v>90.5</v>
      </c>
      <c r="O670" s="613">
        <v>26</v>
      </c>
      <c r="P670" s="629">
        <v>345.98</v>
      </c>
      <c r="Q670" s="629">
        <v>351.65</v>
      </c>
      <c r="R670" s="489"/>
      <c r="S670" s="629">
        <v>348.82</v>
      </c>
      <c r="T670" s="629">
        <v>697.6</v>
      </c>
      <c r="U670" s="629">
        <v>5.69</v>
      </c>
      <c r="V670" s="295">
        <v>3</v>
      </c>
    </row>
    <row r="671" spans="1:22" ht="13.5" customHeight="1">
      <c r="A671" s="509"/>
      <c r="B671" s="511"/>
      <c r="C671" s="635" t="s">
        <v>639</v>
      </c>
      <c r="D671" s="265" t="s">
        <v>926</v>
      </c>
      <c r="E671" s="613">
        <v>102</v>
      </c>
      <c r="F671" s="613">
        <v>151</v>
      </c>
      <c r="G671" s="613">
        <v>7.6</v>
      </c>
      <c r="H671" s="613">
        <v>40.4</v>
      </c>
      <c r="I671" s="613">
        <v>432</v>
      </c>
      <c r="J671" s="613">
        <v>21.4</v>
      </c>
      <c r="K671" s="613">
        <v>53</v>
      </c>
      <c r="L671" s="613">
        <v>142.19999999999999</v>
      </c>
      <c r="M671" s="613">
        <v>130.5</v>
      </c>
      <c r="N671" s="613">
        <v>91.8</v>
      </c>
      <c r="O671" s="613">
        <v>28</v>
      </c>
      <c r="P671" s="629">
        <v>194.6</v>
      </c>
      <c r="Q671" s="629">
        <v>197.6</v>
      </c>
      <c r="R671" s="489"/>
      <c r="S671" s="629">
        <v>196.1</v>
      </c>
      <c r="T671" s="629">
        <v>778.2</v>
      </c>
      <c r="U671" s="629">
        <v>9.18</v>
      </c>
      <c r="V671" s="295">
        <v>1</v>
      </c>
    </row>
    <row r="672" spans="1:22" ht="13.5" customHeight="1">
      <c r="A672" s="509"/>
      <c r="B672" s="511"/>
      <c r="C672" s="635" t="s">
        <v>639</v>
      </c>
      <c r="D672" s="265" t="s">
        <v>927</v>
      </c>
      <c r="E672" s="613">
        <v>97.666666666666671</v>
      </c>
      <c r="F672" s="613">
        <v>139</v>
      </c>
      <c r="G672" s="613">
        <v>7.1498799999999996</v>
      </c>
      <c r="H672" s="613">
        <v>39.4</v>
      </c>
      <c r="I672" s="613">
        <v>451.05819957817477</v>
      </c>
      <c r="J672" s="613">
        <v>21.9</v>
      </c>
      <c r="K672" s="613">
        <v>55.583756345177662</v>
      </c>
      <c r="L672" s="613">
        <v>111.61</v>
      </c>
      <c r="M672" s="613">
        <v>106.4</v>
      </c>
      <c r="N672" s="613">
        <v>95.33</v>
      </c>
      <c r="O672" s="613">
        <v>26.48</v>
      </c>
      <c r="P672" s="629">
        <v>358.12</v>
      </c>
      <c r="Q672" s="629">
        <v>361.96</v>
      </c>
      <c r="R672" s="489"/>
      <c r="S672" s="629">
        <v>360.04</v>
      </c>
      <c r="T672" s="629">
        <v>720.08</v>
      </c>
      <c r="U672" s="629">
        <v>5.57</v>
      </c>
      <c r="V672" s="295">
        <v>2</v>
      </c>
    </row>
    <row r="673" spans="1:22" ht="13.5" customHeight="1">
      <c r="A673" s="509"/>
      <c r="B673" s="511"/>
      <c r="C673" s="635" t="s">
        <v>639</v>
      </c>
      <c r="D673" s="265" t="s">
        <v>928</v>
      </c>
      <c r="E673" s="613">
        <v>99</v>
      </c>
      <c r="F673" s="613">
        <v>150</v>
      </c>
      <c r="G673" s="613">
        <v>8</v>
      </c>
      <c r="H673" s="613">
        <v>33.799999999999997</v>
      </c>
      <c r="I673" s="613">
        <v>322.5</v>
      </c>
      <c r="J673" s="613">
        <v>21.8</v>
      </c>
      <c r="K673" s="613">
        <v>64.5</v>
      </c>
      <c r="L673" s="613">
        <v>143.6</v>
      </c>
      <c r="M673" s="613">
        <v>125.1</v>
      </c>
      <c r="N673" s="613">
        <v>87.1</v>
      </c>
      <c r="O673" s="613">
        <v>28.4</v>
      </c>
      <c r="P673" s="629">
        <v>178</v>
      </c>
      <c r="Q673" s="629">
        <v>180.5</v>
      </c>
      <c r="R673" s="489"/>
      <c r="S673" s="629">
        <v>179.3</v>
      </c>
      <c r="T673" s="629">
        <v>703</v>
      </c>
      <c r="U673" s="629">
        <v>7</v>
      </c>
      <c r="V673" s="295">
        <v>1</v>
      </c>
    </row>
    <row r="674" spans="1:22" ht="13.5" customHeight="1">
      <c r="A674" s="509"/>
      <c r="B674" s="511"/>
      <c r="C674" s="635" t="s">
        <v>639</v>
      </c>
      <c r="D674" s="265" t="s">
        <v>929</v>
      </c>
      <c r="E674" s="613">
        <v>100</v>
      </c>
      <c r="F674" s="613">
        <v>149</v>
      </c>
      <c r="G674" s="613">
        <v>7.4</v>
      </c>
      <c r="H674" s="613">
        <v>34.69</v>
      </c>
      <c r="I674" s="613">
        <v>368.8</v>
      </c>
      <c r="J674" s="613">
        <v>23.54</v>
      </c>
      <c r="K674" s="613">
        <v>67.900000000000006</v>
      </c>
      <c r="L674" s="613">
        <v>139.30000000000001</v>
      </c>
      <c r="M674" s="613">
        <v>114.4</v>
      </c>
      <c r="N674" s="613">
        <v>82.12</v>
      </c>
      <c r="O674" s="613">
        <v>29.2</v>
      </c>
      <c r="P674" s="629">
        <v>153.75</v>
      </c>
      <c r="Q674" s="629">
        <v>153.9</v>
      </c>
      <c r="R674" s="489"/>
      <c r="S674" s="629">
        <v>153.83000000000001</v>
      </c>
      <c r="T674" s="629">
        <v>759.67</v>
      </c>
      <c r="U674" s="629">
        <v>3.55</v>
      </c>
      <c r="V674" s="295">
        <v>5</v>
      </c>
    </row>
    <row r="675" spans="1:22" ht="13.5" customHeight="1">
      <c r="A675" s="509"/>
      <c r="B675" s="511"/>
      <c r="C675" s="635" t="s">
        <v>639</v>
      </c>
      <c r="D675" s="265" t="s">
        <v>930</v>
      </c>
      <c r="E675" s="613">
        <v>96.6</v>
      </c>
      <c r="F675" s="613">
        <v>142</v>
      </c>
      <c r="G675" s="613">
        <v>9.6</v>
      </c>
      <c r="H675" s="613">
        <v>32.56</v>
      </c>
      <c r="I675" s="613">
        <v>339.16666666666669</v>
      </c>
      <c r="J675" s="613">
        <v>24.78</v>
      </c>
      <c r="K675" s="613">
        <v>76.105651105651106</v>
      </c>
      <c r="L675" s="613">
        <v>118.77</v>
      </c>
      <c r="M675" s="613">
        <v>109.08</v>
      </c>
      <c r="N675" s="613">
        <v>91.84137408436473</v>
      </c>
      <c r="O675" s="613">
        <v>24.119999999999997</v>
      </c>
      <c r="P675" s="629">
        <v>132.65</v>
      </c>
      <c r="Q675" s="629">
        <v>135.44999999999999</v>
      </c>
      <c r="R675" s="489"/>
      <c r="S675" s="629">
        <v>134.05000000000001</v>
      </c>
      <c r="T675" s="629">
        <v>670.25</v>
      </c>
      <c r="U675" s="629">
        <v>5.6759952700039413</v>
      </c>
      <c r="V675" s="295">
        <v>2</v>
      </c>
    </row>
    <row r="676" spans="1:22" ht="13.5" customHeight="1">
      <c r="A676" s="509"/>
      <c r="B676" s="511"/>
      <c r="C676" s="635" t="s">
        <v>639</v>
      </c>
      <c r="D676" s="265" t="s">
        <v>931</v>
      </c>
      <c r="E676" s="613">
        <v>98</v>
      </c>
      <c r="F676" s="613">
        <v>138</v>
      </c>
      <c r="G676" s="613">
        <v>7.6</v>
      </c>
      <c r="H676" s="613">
        <v>33.700000000000003</v>
      </c>
      <c r="I676" s="613">
        <v>343.4</v>
      </c>
      <c r="J676" s="613">
        <v>22.7</v>
      </c>
      <c r="K676" s="613">
        <v>67.400000000000006</v>
      </c>
      <c r="L676" s="613">
        <v>128</v>
      </c>
      <c r="M676" s="613">
        <v>116</v>
      </c>
      <c r="N676" s="613">
        <v>90.6</v>
      </c>
      <c r="O676" s="613">
        <v>26.6</v>
      </c>
      <c r="P676" s="629">
        <v>324.38</v>
      </c>
      <c r="Q676" s="629">
        <v>323.55</v>
      </c>
      <c r="R676" s="489"/>
      <c r="S676" s="629">
        <v>323.95999999999998</v>
      </c>
      <c r="T676" s="629">
        <v>647.92999999999995</v>
      </c>
      <c r="U676" s="629">
        <v>2.89</v>
      </c>
      <c r="V676" s="295">
        <v>5</v>
      </c>
    </row>
    <row r="677" spans="1:22" ht="13.5" customHeight="1">
      <c r="A677" s="509"/>
      <c r="B677" s="511"/>
      <c r="C677" s="635"/>
      <c r="D677" s="268" t="s">
        <v>866</v>
      </c>
      <c r="E677" s="636">
        <f>AVERAGE(E669:E676)</f>
        <v>99.038095238095238</v>
      </c>
      <c r="F677" s="636">
        <f t="shared" ref="F677:Q677" si="66">AVERAGE(F669:F676)</f>
        <v>145.375</v>
      </c>
      <c r="G677" s="636">
        <f t="shared" si="66"/>
        <v>8.0214114285714295</v>
      </c>
      <c r="H677" s="636">
        <f t="shared" si="66"/>
        <v>35.678571428571431</v>
      </c>
      <c r="I677" s="636">
        <f t="shared" si="66"/>
        <v>365.30355232069167</v>
      </c>
      <c r="J677" s="636">
        <f t="shared" si="66"/>
        <v>22.659999999999997</v>
      </c>
      <c r="K677" s="636">
        <f t="shared" si="66"/>
        <v>64.055629635832673</v>
      </c>
      <c r="L677" s="636">
        <f t="shared" si="66"/>
        <v>130.78285714285715</v>
      </c>
      <c r="M677" s="636">
        <f t="shared" si="66"/>
        <v>117.28285714285714</v>
      </c>
      <c r="N677" s="636">
        <f t="shared" si="66"/>
        <v>89.898767726337823</v>
      </c>
      <c r="O677" s="636">
        <f t="shared" si="66"/>
        <v>26.971428571428568</v>
      </c>
      <c r="P677" s="637">
        <f t="shared" si="66"/>
        <v>239.71750000000003</v>
      </c>
      <c r="Q677" s="637">
        <f t="shared" si="66"/>
        <v>240.7175</v>
      </c>
      <c r="R677" s="489"/>
      <c r="S677" s="637">
        <f>AVERAGE(S669:S676)</f>
        <v>240.22375</v>
      </c>
      <c r="T677" s="637">
        <f>AVERAGE(T669:T676)</f>
        <v>720.05375000000004</v>
      </c>
      <c r="U677" s="637">
        <f>AVERAGE(U669:U676)</f>
        <v>5.9094994087504915</v>
      </c>
      <c r="V677" s="638">
        <v>1</v>
      </c>
    </row>
    <row r="678" spans="1:22" ht="13.5" customHeight="1">
      <c r="A678" s="509" t="s">
        <v>870</v>
      </c>
      <c r="B678" s="511" t="s">
        <v>723</v>
      </c>
      <c r="C678" s="509" t="s">
        <v>642</v>
      </c>
      <c r="D678" s="265" t="s">
        <v>828</v>
      </c>
      <c r="E678" s="281">
        <v>123</v>
      </c>
      <c r="F678" s="281">
        <v>137</v>
      </c>
      <c r="G678" s="281">
        <v>9.1</v>
      </c>
      <c r="H678" s="281">
        <v>26.7</v>
      </c>
      <c r="I678" s="281">
        <v>160.19999999999999</v>
      </c>
      <c r="J678" s="281">
        <v>14.9</v>
      </c>
      <c r="K678" s="281">
        <v>70.400000000000006</v>
      </c>
      <c r="L678" s="281">
        <v>248.3</v>
      </c>
      <c r="M678" s="281">
        <v>224.1</v>
      </c>
      <c r="N678" s="281">
        <v>90.2</v>
      </c>
      <c r="O678" s="281">
        <v>25.33</v>
      </c>
      <c r="P678" s="267">
        <v>11.8</v>
      </c>
      <c r="Q678" s="267">
        <v>12.2</v>
      </c>
      <c r="R678" s="267">
        <v>11.7</v>
      </c>
      <c r="S678" s="267">
        <v>11.9</v>
      </c>
      <c r="T678" s="281">
        <v>595</v>
      </c>
      <c r="U678" s="267">
        <v>6.25</v>
      </c>
      <c r="V678" s="306">
        <v>7</v>
      </c>
    </row>
    <row r="679" spans="1:22" ht="13.5" customHeight="1">
      <c r="A679" s="509"/>
      <c r="B679" s="511"/>
      <c r="C679" s="509" t="s">
        <v>642</v>
      </c>
      <c r="D679" s="265" t="s">
        <v>751</v>
      </c>
      <c r="E679" s="281">
        <v>100</v>
      </c>
      <c r="F679" s="281">
        <v>151</v>
      </c>
      <c r="G679" s="281">
        <v>6.07</v>
      </c>
      <c r="H679" s="281">
        <v>33.450000000000003</v>
      </c>
      <c r="I679" s="281">
        <v>451.07</v>
      </c>
      <c r="J679" s="281">
        <v>15.39</v>
      </c>
      <c r="K679" s="281">
        <v>46.01</v>
      </c>
      <c r="L679" s="281">
        <v>223.85</v>
      </c>
      <c r="M679" s="281">
        <v>160.05000000000001</v>
      </c>
      <c r="N679" s="281">
        <v>71.5</v>
      </c>
      <c r="O679" s="281">
        <v>28.29</v>
      </c>
      <c r="P679" s="267">
        <v>15.38</v>
      </c>
      <c r="Q679" s="267">
        <v>14.76</v>
      </c>
      <c r="R679" s="267">
        <v>14.81</v>
      </c>
      <c r="S679" s="267">
        <v>14.98</v>
      </c>
      <c r="T679" s="281">
        <v>749.17</v>
      </c>
      <c r="U679" s="267">
        <v>-1.66</v>
      </c>
      <c r="V679" s="306">
        <v>6</v>
      </c>
    </row>
    <row r="680" spans="1:22" ht="13.5" customHeight="1">
      <c r="A680" s="509"/>
      <c r="B680" s="511"/>
      <c r="C680" s="509" t="s">
        <v>642</v>
      </c>
      <c r="D680" s="265" t="s">
        <v>804</v>
      </c>
      <c r="E680" s="281">
        <v>119</v>
      </c>
      <c r="F680" s="281">
        <v>146</v>
      </c>
      <c r="G680" s="281">
        <v>3.6</v>
      </c>
      <c r="H680" s="281">
        <v>20.7</v>
      </c>
      <c r="I680" s="281">
        <v>475</v>
      </c>
      <c r="J680" s="281">
        <v>13.6</v>
      </c>
      <c r="K680" s="281">
        <v>65.7</v>
      </c>
      <c r="L680" s="281">
        <v>225</v>
      </c>
      <c r="M680" s="281">
        <v>191</v>
      </c>
      <c r="N680" s="281">
        <v>84.9</v>
      </c>
      <c r="O680" s="281">
        <v>26.6</v>
      </c>
      <c r="P680" s="267">
        <v>14.25</v>
      </c>
      <c r="Q680" s="267">
        <v>13.89</v>
      </c>
      <c r="R680" s="267">
        <v>13.43</v>
      </c>
      <c r="S680" s="267">
        <v>13.86</v>
      </c>
      <c r="T680" s="281">
        <v>692.8</v>
      </c>
      <c r="U680" s="267">
        <v>-3.15</v>
      </c>
      <c r="V680" s="306">
        <v>8</v>
      </c>
    </row>
    <row r="681" spans="1:22" ht="13.5" customHeight="1">
      <c r="A681" s="509"/>
      <c r="B681" s="511"/>
      <c r="C681" s="509" t="s">
        <v>642</v>
      </c>
      <c r="D681" s="265" t="s">
        <v>938</v>
      </c>
      <c r="E681" s="281">
        <v>125.4</v>
      </c>
      <c r="F681" s="281">
        <v>140</v>
      </c>
      <c r="G681" s="281">
        <v>3.5</v>
      </c>
      <c r="H681" s="281">
        <v>16.899999999999999</v>
      </c>
      <c r="I681" s="281">
        <v>382.9</v>
      </c>
      <c r="J681" s="281">
        <v>13.1</v>
      </c>
      <c r="K681" s="281">
        <v>77.8</v>
      </c>
      <c r="L681" s="281">
        <v>209.1</v>
      </c>
      <c r="M681" s="281">
        <v>163.1</v>
      </c>
      <c r="N681" s="281">
        <v>78</v>
      </c>
      <c r="O681" s="281">
        <v>30</v>
      </c>
      <c r="P681" s="267">
        <v>16.690000000000001</v>
      </c>
      <c r="Q681" s="267">
        <v>15.59</v>
      </c>
      <c r="R681" s="267">
        <v>14.23</v>
      </c>
      <c r="S681" s="267">
        <v>15.5</v>
      </c>
      <c r="T681" s="281">
        <v>689</v>
      </c>
      <c r="U681" s="267">
        <v>-5.78</v>
      </c>
      <c r="V681" s="306">
        <v>4</v>
      </c>
    </row>
    <row r="682" spans="1:22" ht="13.5" customHeight="1">
      <c r="A682" s="509"/>
      <c r="B682" s="511"/>
      <c r="C682" s="509" t="s">
        <v>642</v>
      </c>
      <c r="D682" s="265" t="s">
        <v>755</v>
      </c>
      <c r="E682" s="281">
        <v>118.3</v>
      </c>
      <c r="F682" s="281">
        <v>151</v>
      </c>
      <c r="G682" s="281">
        <v>4.49</v>
      </c>
      <c r="H682" s="281">
        <v>20.83</v>
      </c>
      <c r="I682" s="281">
        <v>364.1</v>
      </c>
      <c r="J682" s="281">
        <v>13.26</v>
      </c>
      <c r="K682" s="281">
        <v>63.6</v>
      </c>
      <c r="L682" s="281">
        <v>236.6</v>
      </c>
      <c r="M682" s="281">
        <v>199.7</v>
      </c>
      <c r="N682" s="281">
        <v>84.4</v>
      </c>
      <c r="O682" s="281">
        <v>27.1</v>
      </c>
      <c r="P682" s="267">
        <v>14.74</v>
      </c>
      <c r="Q682" s="267">
        <v>14.49</v>
      </c>
      <c r="R682" s="267">
        <v>14.5</v>
      </c>
      <c r="S682" s="267">
        <v>14.58</v>
      </c>
      <c r="T682" s="281">
        <v>728.9</v>
      </c>
      <c r="U682" s="267">
        <v>2.92</v>
      </c>
      <c r="V682" s="306">
        <v>2</v>
      </c>
    </row>
    <row r="683" spans="1:22" ht="13.5" customHeight="1">
      <c r="A683" s="509"/>
      <c r="B683" s="511"/>
      <c r="C683" s="509" t="s">
        <v>642</v>
      </c>
      <c r="D683" s="265" t="s">
        <v>774</v>
      </c>
      <c r="E683" s="281">
        <v>129</v>
      </c>
      <c r="F683" s="281">
        <v>154</v>
      </c>
      <c r="G683" s="281">
        <v>1.3</v>
      </c>
      <c r="H683" s="281">
        <v>17.829999999999998</v>
      </c>
      <c r="I683" s="281">
        <v>1271.5</v>
      </c>
      <c r="J683" s="281">
        <v>12.51</v>
      </c>
      <c r="K683" s="281">
        <v>70.16</v>
      </c>
      <c r="L683" s="281">
        <v>299</v>
      </c>
      <c r="M683" s="281">
        <v>247</v>
      </c>
      <c r="N683" s="281">
        <v>82.6</v>
      </c>
      <c r="O683" s="281">
        <v>24.73</v>
      </c>
      <c r="P683" s="267">
        <v>18.14</v>
      </c>
      <c r="Q683" s="267">
        <v>17.8</v>
      </c>
      <c r="R683" s="267">
        <v>17.940000000000001</v>
      </c>
      <c r="S683" s="267">
        <v>17.96</v>
      </c>
      <c r="T683" s="281">
        <v>748.5</v>
      </c>
      <c r="U683" s="267">
        <v>2.61</v>
      </c>
      <c r="V683" s="306">
        <v>3</v>
      </c>
    </row>
    <row r="684" spans="1:22" ht="13.5" customHeight="1">
      <c r="A684" s="509"/>
      <c r="B684" s="511"/>
      <c r="C684" s="509" t="s">
        <v>642</v>
      </c>
      <c r="D684" s="265" t="s">
        <v>799</v>
      </c>
      <c r="E684" s="281">
        <v>124.3</v>
      </c>
      <c r="F684" s="281">
        <v>146</v>
      </c>
      <c r="G684" s="281">
        <v>8.4</v>
      </c>
      <c r="H684" s="281">
        <v>24.6</v>
      </c>
      <c r="I684" s="281">
        <v>193.1</v>
      </c>
      <c r="J684" s="281">
        <v>15.4</v>
      </c>
      <c r="K684" s="281">
        <v>62.4</v>
      </c>
      <c r="L684" s="281">
        <v>186.4</v>
      </c>
      <c r="M684" s="281">
        <v>162.6</v>
      </c>
      <c r="N684" s="281">
        <v>87.2</v>
      </c>
      <c r="O684" s="281">
        <v>29.5</v>
      </c>
      <c r="P684" s="267">
        <v>14.04</v>
      </c>
      <c r="Q684" s="267">
        <v>14.58</v>
      </c>
      <c r="R684" s="267">
        <v>14.15</v>
      </c>
      <c r="S684" s="267">
        <v>14.26</v>
      </c>
      <c r="T684" s="281">
        <v>712.8</v>
      </c>
      <c r="U684" s="267">
        <v>9.89</v>
      </c>
      <c r="V684" s="306">
        <v>3</v>
      </c>
    </row>
    <row r="685" spans="1:22" ht="13.5" customHeight="1">
      <c r="A685" s="509"/>
      <c r="B685" s="511"/>
      <c r="C685" s="509" t="s">
        <v>642</v>
      </c>
      <c r="D685" s="265" t="s">
        <v>939</v>
      </c>
      <c r="E685" s="281">
        <v>116</v>
      </c>
      <c r="F685" s="281">
        <v>148</v>
      </c>
      <c r="G685" s="281">
        <v>6.81</v>
      </c>
      <c r="H685" s="281">
        <v>24.27</v>
      </c>
      <c r="I685" s="281">
        <v>256.39</v>
      </c>
      <c r="J685" s="281">
        <v>18.940000000000001</v>
      </c>
      <c r="K685" s="281">
        <v>78.040000000000006</v>
      </c>
      <c r="L685" s="281">
        <v>202.2</v>
      </c>
      <c r="M685" s="281">
        <v>163</v>
      </c>
      <c r="N685" s="281">
        <v>80.61</v>
      </c>
      <c r="O685" s="281">
        <v>26.06</v>
      </c>
      <c r="P685" s="267">
        <v>15</v>
      </c>
      <c r="Q685" s="267">
        <v>15.4</v>
      </c>
      <c r="R685" s="267">
        <v>16.2</v>
      </c>
      <c r="S685" s="267">
        <v>15.53</v>
      </c>
      <c r="T685" s="281">
        <v>776.67</v>
      </c>
      <c r="U685" s="267">
        <v>2.64</v>
      </c>
      <c r="V685" s="306">
        <v>6</v>
      </c>
    </row>
    <row r="686" spans="1:22" ht="13.5" customHeight="1">
      <c r="A686" s="509"/>
      <c r="B686" s="511"/>
      <c r="C686" s="509" t="s">
        <v>642</v>
      </c>
      <c r="D686" s="265" t="s">
        <v>819</v>
      </c>
      <c r="E686" s="281">
        <v>128</v>
      </c>
      <c r="F686" s="281">
        <v>154</v>
      </c>
      <c r="G686" s="281">
        <v>6</v>
      </c>
      <c r="H686" s="281"/>
      <c r="I686" s="281">
        <v>285.7</v>
      </c>
      <c r="J686" s="281">
        <v>14.08</v>
      </c>
      <c r="K686" s="281">
        <v>82.15</v>
      </c>
      <c r="L686" s="281">
        <v>237.3</v>
      </c>
      <c r="M686" s="281">
        <v>206.4</v>
      </c>
      <c r="N686" s="281">
        <v>86.8</v>
      </c>
      <c r="O686" s="281">
        <v>25.9</v>
      </c>
      <c r="P686" s="267">
        <v>15.05</v>
      </c>
      <c r="Q686" s="267">
        <v>14.95</v>
      </c>
      <c r="R686" s="267">
        <v>14.45</v>
      </c>
      <c r="S686" s="267">
        <v>14.82</v>
      </c>
      <c r="T686" s="281">
        <v>740.83</v>
      </c>
      <c r="U686" s="267">
        <v>20.46</v>
      </c>
      <c r="V686" s="306">
        <v>1</v>
      </c>
    </row>
    <row r="687" spans="1:22" ht="13.5" customHeight="1">
      <c r="A687" s="509"/>
      <c r="B687" s="511"/>
      <c r="C687" s="509" t="s">
        <v>642</v>
      </c>
      <c r="D687" s="265" t="s">
        <v>874</v>
      </c>
      <c r="E687" s="281">
        <v>125.5</v>
      </c>
      <c r="F687" s="281">
        <v>142</v>
      </c>
      <c r="G687" s="281">
        <v>7.2</v>
      </c>
      <c r="H687" s="281">
        <v>26.2</v>
      </c>
      <c r="I687" s="281">
        <v>265.10000000000002</v>
      </c>
      <c r="J687" s="281">
        <v>17.5</v>
      </c>
      <c r="K687" s="281">
        <v>66.900000000000006</v>
      </c>
      <c r="L687" s="281">
        <v>177.4</v>
      </c>
      <c r="M687" s="281">
        <v>134</v>
      </c>
      <c r="N687" s="281">
        <v>75.5</v>
      </c>
      <c r="O687" s="281">
        <v>29</v>
      </c>
      <c r="P687" s="267">
        <v>14.1</v>
      </c>
      <c r="Q687" s="267">
        <v>13.9</v>
      </c>
      <c r="R687" s="267">
        <v>15.4</v>
      </c>
      <c r="S687" s="267">
        <v>14.5</v>
      </c>
      <c r="T687" s="281">
        <v>723.4</v>
      </c>
      <c r="U687" s="267">
        <v>8.8000000000000007</v>
      </c>
      <c r="V687" s="306">
        <v>3</v>
      </c>
    </row>
    <row r="688" spans="1:22" ht="13.5" customHeight="1">
      <c r="A688" s="509"/>
      <c r="B688" s="511"/>
      <c r="C688" s="509" t="s">
        <v>642</v>
      </c>
      <c r="D688" s="268" t="s">
        <v>745</v>
      </c>
      <c r="E688" s="611">
        <f>AVERAGE(E678:E687)</f>
        <v>120.85</v>
      </c>
      <c r="F688" s="611">
        <f t="shared" ref="F688:T688" si="67">AVERAGE(F678:F687)</f>
        <v>146.9</v>
      </c>
      <c r="G688" s="611">
        <f t="shared" si="67"/>
        <v>5.6470000000000002</v>
      </c>
      <c r="H688" s="611">
        <f t="shared" si="67"/>
        <v>23.497777777777777</v>
      </c>
      <c r="I688" s="611">
        <f t="shared" si="67"/>
        <v>410.50599999999997</v>
      </c>
      <c r="J688" s="611">
        <f t="shared" si="67"/>
        <v>14.868</v>
      </c>
      <c r="K688" s="611">
        <f t="shared" si="67"/>
        <v>68.316000000000003</v>
      </c>
      <c r="L688" s="611">
        <f t="shared" si="67"/>
        <v>224.51500000000001</v>
      </c>
      <c r="M688" s="611">
        <f t="shared" si="67"/>
        <v>185.095</v>
      </c>
      <c r="N688" s="611">
        <f t="shared" si="67"/>
        <v>82.171000000000006</v>
      </c>
      <c r="O688" s="611">
        <f t="shared" si="67"/>
        <v>27.250999999999998</v>
      </c>
      <c r="P688" s="611">
        <f t="shared" si="67"/>
        <v>14.919</v>
      </c>
      <c r="Q688" s="611">
        <f t="shared" si="67"/>
        <v>14.756</v>
      </c>
      <c r="R688" s="611">
        <f t="shared" si="67"/>
        <v>14.681000000000001</v>
      </c>
      <c r="S688" s="611">
        <f t="shared" si="67"/>
        <v>14.789000000000001</v>
      </c>
      <c r="T688" s="611">
        <f t="shared" si="67"/>
        <v>715.70700000000011</v>
      </c>
      <c r="U688" s="270">
        <f>(T688-689.1)/689.1*100</f>
        <v>3.8611232041793766</v>
      </c>
      <c r="V688" s="307">
        <v>3</v>
      </c>
    </row>
    <row r="689" spans="1:22" ht="13.5" customHeight="1">
      <c r="A689" s="509" t="s">
        <v>892</v>
      </c>
      <c r="B689" s="511"/>
      <c r="C689" s="509" t="s">
        <v>644</v>
      </c>
      <c r="D689" s="265" t="s">
        <v>789</v>
      </c>
      <c r="E689" s="266">
        <v>118</v>
      </c>
      <c r="F689" s="266">
        <v>139</v>
      </c>
      <c r="G689" s="266">
        <v>3.9</v>
      </c>
      <c r="H689" s="266">
        <v>20.6</v>
      </c>
      <c r="I689" s="266">
        <v>428.2</v>
      </c>
      <c r="J689" s="266">
        <v>13.2</v>
      </c>
      <c r="K689" s="266">
        <v>64.099999999999994</v>
      </c>
      <c r="L689" s="266">
        <v>246</v>
      </c>
      <c r="M689" s="266">
        <v>204</v>
      </c>
      <c r="N689" s="266">
        <v>82.9</v>
      </c>
      <c r="O689" s="266">
        <v>26.8</v>
      </c>
      <c r="P689" s="267">
        <v>14.5</v>
      </c>
      <c r="Q689" s="267">
        <v>14.78</v>
      </c>
      <c r="R689" s="267">
        <v>15.32</v>
      </c>
      <c r="S689" s="267">
        <v>14.87</v>
      </c>
      <c r="T689" s="266">
        <v>741.5</v>
      </c>
      <c r="U689" s="267">
        <v>6.4</v>
      </c>
      <c r="V689" s="265">
        <v>1</v>
      </c>
    </row>
    <row r="690" spans="1:22" ht="13.5" customHeight="1">
      <c r="A690" s="509"/>
      <c r="B690" s="511"/>
      <c r="C690" s="509" t="s">
        <v>644</v>
      </c>
      <c r="D690" s="265" t="s">
        <v>828</v>
      </c>
      <c r="E690" s="266">
        <v>120.3</v>
      </c>
      <c r="F690" s="266">
        <v>137</v>
      </c>
      <c r="G690" s="266">
        <v>6.7</v>
      </c>
      <c r="H690" s="266">
        <v>30.4</v>
      </c>
      <c r="I690" s="266">
        <v>353</v>
      </c>
      <c r="J690" s="266">
        <v>18.3</v>
      </c>
      <c r="K690" s="266">
        <v>60.2</v>
      </c>
      <c r="L690" s="266">
        <v>247.4</v>
      </c>
      <c r="M690" s="266">
        <v>161.69999999999999</v>
      </c>
      <c r="N690" s="266">
        <v>65.3</v>
      </c>
      <c r="O690" s="266">
        <v>26</v>
      </c>
      <c r="P690" s="267">
        <v>13.2</v>
      </c>
      <c r="Q690" s="267">
        <v>12.9</v>
      </c>
      <c r="R690" s="267">
        <v>13.7</v>
      </c>
      <c r="S690" s="267">
        <v>13.26</v>
      </c>
      <c r="T690" s="266">
        <v>663</v>
      </c>
      <c r="U690" s="281">
        <v>4.9881235154394297</v>
      </c>
      <c r="V690" s="265">
        <v>8</v>
      </c>
    </row>
    <row r="691" spans="1:22" ht="13.5" customHeight="1">
      <c r="A691" s="509"/>
      <c r="B691" s="511"/>
      <c r="C691" s="509" t="s">
        <v>644</v>
      </c>
      <c r="D691" s="265" t="s">
        <v>751</v>
      </c>
      <c r="E691" s="266">
        <v>109.9</v>
      </c>
      <c r="F691" s="266">
        <v>150</v>
      </c>
      <c r="G691" s="266">
        <v>4.8</v>
      </c>
      <c r="H691" s="266">
        <v>28.3</v>
      </c>
      <c r="I691" s="266">
        <v>587.70000000000005</v>
      </c>
      <c r="J691" s="266">
        <v>17.2</v>
      </c>
      <c r="K691" s="266">
        <v>61</v>
      </c>
      <c r="L691" s="266">
        <v>168.1</v>
      </c>
      <c r="M691" s="266">
        <v>144.30000000000001</v>
      </c>
      <c r="N691" s="266">
        <v>85.8</v>
      </c>
      <c r="O691" s="266">
        <v>29.2</v>
      </c>
      <c r="P691" s="267">
        <v>16.02</v>
      </c>
      <c r="Q691" s="267">
        <v>15.26</v>
      </c>
      <c r="R691" s="267">
        <v>15.47</v>
      </c>
      <c r="S691" s="267">
        <v>15.58</v>
      </c>
      <c r="T691" s="266">
        <v>779.2</v>
      </c>
      <c r="U691" s="267">
        <v>4.0999999999999996</v>
      </c>
      <c r="V691" s="265">
        <v>2</v>
      </c>
    </row>
    <row r="692" spans="1:22" ht="13.5" customHeight="1">
      <c r="A692" s="509"/>
      <c r="B692" s="511"/>
      <c r="C692" s="509" t="s">
        <v>644</v>
      </c>
      <c r="D692" s="265" t="s">
        <v>804</v>
      </c>
      <c r="E692" s="266">
        <v>118</v>
      </c>
      <c r="F692" s="266">
        <v>138</v>
      </c>
      <c r="G692" s="266">
        <v>3.8</v>
      </c>
      <c r="H692" s="266">
        <v>20.5</v>
      </c>
      <c r="I692" s="266">
        <v>439</v>
      </c>
      <c r="J692" s="266">
        <v>13.2</v>
      </c>
      <c r="K692" s="266">
        <v>64.400000000000006</v>
      </c>
      <c r="L692" s="266">
        <v>246</v>
      </c>
      <c r="M692" s="266">
        <v>205</v>
      </c>
      <c r="N692" s="266">
        <v>83.3</v>
      </c>
      <c r="O692" s="266">
        <v>26.6</v>
      </c>
      <c r="P692" s="267">
        <v>15.03</v>
      </c>
      <c r="Q692" s="267">
        <v>14.65</v>
      </c>
      <c r="R692" s="267">
        <v>14.62</v>
      </c>
      <c r="S692" s="267">
        <v>14.77</v>
      </c>
      <c r="T692" s="266">
        <v>738.3</v>
      </c>
      <c r="U692" s="267">
        <v>7.7</v>
      </c>
      <c r="V692" s="265">
        <v>2</v>
      </c>
    </row>
    <row r="693" spans="1:22" ht="13.5" customHeight="1">
      <c r="A693" s="509"/>
      <c r="B693" s="511"/>
      <c r="C693" s="509" t="s">
        <v>644</v>
      </c>
      <c r="D693" s="265" t="s">
        <v>938</v>
      </c>
      <c r="E693" s="266">
        <v>113.8</v>
      </c>
      <c r="F693" s="266">
        <v>136</v>
      </c>
      <c r="G693" s="266">
        <v>4.8</v>
      </c>
      <c r="H693" s="266">
        <v>28.6</v>
      </c>
      <c r="I693" s="266">
        <v>495.8</v>
      </c>
      <c r="J693" s="266">
        <v>12.9</v>
      </c>
      <c r="K693" s="266">
        <v>45</v>
      </c>
      <c r="L693" s="266">
        <v>191.5</v>
      </c>
      <c r="M693" s="266">
        <v>138.6</v>
      </c>
      <c r="N693" s="266">
        <v>72.400000000000006</v>
      </c>
      <c r="O693" s="266">
        <v>25</v>
      </c>
      <c r="P693" s="267">
        <v>15.72</v>
      </c>
      <c r="Q693" s="267">
        <v>15.02</v>
      </c>
      <c r="R693" s="267">
        <v>16.75</v>
      </c>
      <c r="S693" s="267">
        <v>15.83</v>
      </c>
      <c r="T693" s="266">
        <v>703.5</v>
      </c>
      <c r="U693" s="267">
        <v>2.6</v>
      </c>
      <c r="V693" s="265">
        <v>6</v>
      </c>
    </row>
    <row r="694" spans="1:22" ht="13.5" customHeight="1">
      <c r="A694" s="509"/>
      <c r="B694" s="511"/>
      <c r="C694" s="509" t="s">
        <v>644</v>
      </c>
      <c r="D694" s="265" t="s">
        <v>755</v>
      </c>
      <c r="E694" s="266">
        <v>124</v>
      </c>
      <c r="F694" s="266">
        <v>149</v>
      </c>
      <c r="G694" s="266">
        <v>4.2</v>
      </c>
      <c r="H694" s="266">
        <v>19.7</v>
      </c>
      <c r="I694" s="266">
        <v>366.1</v>
      </c>
      <c r="J694" s="266">
        <v>12.8</v>
      </c>
      <c r="K694" s="266">
        <v>65</v>
      </c>
      <c r="L694" s="266">
        <v>246.8</v>
      </c>
      <c r="M694" s="266">
        <v>215.9</v>
      </c>
      <c r="N694" s="266">
        <v>87.5</v>
      </c>
      <c r="O694" s="266">
        <v>27.8</v>
      </c>
      <c r="P694" s="267">
        <v>17.62</v>
      </c>
      <c r="Q694" s="267">
        <v>17.649999999999999</v>
      </c>
      <c r="R694" s="267">
        <v>18.32</v>
      </c>
      <c r="S694" s="267">
        <v>17.87</v>
      </c>
      <c r="T694" s="266">
        <v>736</v>
      </c>
      <c r="U694" s="267">
        <v>11.1</v>
      </c>
      <c r="V694" s="265">
        <v>1</v>
      </c>
    </row>
    <row r="695" spans="1:22" ht="13.5" customHeight="1">
      <c r="A695" s="509"/>
      <c r="B695" s="511"/>
      <c r="C695" s="509" t="s">
        <v>644</v>
      </c>
      <c r="D695" s="265" t="s">
        <v>774</v>
      </c>
      <c r="E695" s="266">
        <v>121.5</v>
      </c>
      <c r="F695" s="266">
        <v>154</v>
      </c>
      <c r="G695" s="266">
        <v>4.2</v>
      </c>
      <c r="H695" s="266">
        <v>19.899999999999999</v>
      </c>
      <c r="I695" s="266">
        <v>373.8</v>
      </c>
      <c r="J695" s="266">
        <v>15.8</v>
      </c>
      <c r="K695" s="266">
        <v>79.2</v>
      </c>
      <c r="L695" s="266">
        <v>268.8</v>
      </c>
      <c r="M695" s="266">
        <v>220.8</v>
      </c>
      <c r="N695" s="266">
        <v>82.1</v>
      </c>
      <c r="O695" s="266">
        <v>27.6</v>
      </c>
      <c r="P695" s="267">
        <v>21.67</v>
      </c>
      <c r="Q695" s="267">
        <v>20.190000000000001</v>
      </c>
      <c r="R695" s="267">
        <v>20.75</v>
      </c>
      <c r="S695" s="267">
        <v>20.87</v>
      </c>
      <c r="T695" s="266">
        <v>933.9</v>
      </c>
      <c r="U695" s="267">
        <v>7.5</v>
      </c>
      <c r="V695" s="265">
        <v>4</v>
      </c>
    </row>
    <row r="696" spans="1:22" ht="13.5" customHeight="1">
      <c r="A696" s="509"/>
      <c r="B696" s="511"/>
      <c r="C696" s="509" t="s">
        <v>644</v>
      </c>
      <c r="D696" s="265" t="s">
        <v>799</v>
      </c>
      <c r="E696" s="266">
        <v>116</v>
      </c>
      <c r="F696" s="266">
        <v>137</v>
      </c>
      <c r="G696" s="266">
        <v>5.6</v>
      </c>
      <c r="H696" s="266">
        <v>25.6</v>
      </c>
      <c r="I696" s="266">
        <v>357.1</v>
      </c>
      <c r="J696" s="266">
        <v>17.8</v>
      </c>
      <c r="K696" s="266">
        <v>69.5</v>
      </c>
      <c r="L696" s="266">
        <v>142.30000000000001</v>
      </c>
      <c r="M696" s="266">
        <v>131.19999999999999</v>
      </c>
      <c r="N696" s="266">
        <v>92.2</v>
      </c>
      <c r="O696" s="266">
        <v>27.2</v>
      </c>
      <c r="P696" s="267">
        <v>14.21</v>
      </c>
      <c r="Q696" s="267">
        <v>13.99</v>
      </c>
      <c r="R696" s="267">
        <v>14.12</v>
      </c>
      <c r="S696" s="267">
        <v>14.11</v>
      </c>
      <c r="T696" s="266">
        <v>705.3</v>
      </c>
      <c r="U696" s="267">
        <v>5.6</v>
      </c>
      <c r="V696" s="265">
        <v>7</v>
      </c>
    </row>
    <row r="697" spans="1:22" ht="13.5" customHeight="1">
      <c r="A697" s="509"/>
      <c r="B697" s="511"/>
      <c r="C697" s="509" t="s">
        <v>644</v>
      </c>
      <c r="D697" s="265" t="s">
        <v>911</v>
      </c>
      <c r="E697" s="266">
        <v>124.5</v>
      </c>
      <c r="F697" s="266">
        <v>139</v>
      </c>
      <c r="G697" s="266">
        <v>6.5</v>
      </c>
      <c r="H697" s="266">
        <v>29.6</v>
      </c>
      <c r="I697" s="266">
        <v>354.1</v>
      </c>
      <c r="J697" s="266">
        <v>17.8</v>
      </c>
      <c r="K697" s="266">
        <v>60.1</v>
      </c>
      <c r="L697" s="266">
        <v>223</v>
      </c>
      <c r="M697" s="266">
        <v>154.1</v>
      </c>
      <c r="N697" s="266">
        <v>69.099999999999994</v>
      </c>
      <c r="O697" s="266">
        <v>28.9</v>
      </c>
      <c r="P697" s="267">
        <v>16.11</v>
      </c>
      <c r="Q697" s="267">
        <v>17.350000000000001</v>
      </c>
      <c r="R697" s="267">
        <v>16.440000000000001</v>
      </c>
      <c r="S697" s="267">
        <v>16.63</v>
      </c>
      <c r="T697" s="266">
        <v>739.3</v>
      </c>
      <c r="U697" s="267">
        <v>5.3</v>
      </c>
      <c r="V697" s="265">
        <v>4</v>
      </c>
    </row>
    <row r="698" spans="1:22" ht="13.5" customHeight="1">
      <c r="A698" s="509"/>
      <c r="B698" s="511"/>
      <c r="C698" s="509" t="s">
        <v>644</v>
      </c>
      <c r="D698" s="265" t="s">
        <v>819</v>
      </c>
      <c r="E698" s="266">
        <v>114</v>
      </c>
      <c r="F698" s="266">
        <v>154</v>
      </c>
      <c r="G698" s="266">
        <v>5.5</v>
      </c>
      <c r="H698" s="266"/>
      <c r="I698" s="266">
        <v>303.5</v>
      </c>
      <c r="J698" s="266">
        <v>15.4</v>
      </c>
      <c r="K698" s="266">
        <v>82.7</v>
      </c>
      <c r="L698" s="266">
        <v>192.4</v>
      </c>
      <c r="M698" s="266">
        <v>175.4</v>
      </c>
      <c r="N698" s="266">
        <v>91.1</v>
      </c>
      <c r="O698" s="266">
        <v>26.8</v>
      </c>
      <c r="P698" s="267">
        <v>13.98</v>
      </c>
      <c r="Q698" s="267">
        <v>14.44</v>
      </c>
      <c r="R698" s="267">
        <v>14.66</v>
      </c>
      <c r="S698" s="267">
        <v>14.36</v>
      </c>
      <c r="T698" s="266">
        <v>718</v>
      </c>
      <c r="U698" s="267">
        <v>18.600000000000001</v>
      </c>
      <c r="V698" s="265">
        <v>3</v>
      </c>
    </row>
    <row r="699" spans="1:22" ht="13.5" customHeight="1">
      <c r="A699" s="509"/>
      <c r="B699" s="511"/>
      <c r="C699" s="509" t="s">
        <v>644</v>
      </c>
      <c r="D699" s="265" t="s">
        <v>874</v>
      </c>
      <c r="E699" s="266">
        <v>129.4</v>
      </c>
      <c r="F699" s="266">
        <v>144</v>
      </c>
      <c r="G699" s="266">
        <v>4</v>
      </c>
      <c r="H699" s="266">
        <v>23.9</v>
      </c>
      <c r="I699" s="266">
        <v>493.9</v>
      </c>
      <c r="J699" s="266">
        <v>17.7</v>
      </c>
      <c r="K699" s="266">
        <v>74.099999999999994</v>
      </c>
      <c r="L699" s="266">
        <v>229.7</v>
      </c>
      <c r="M699" s="266">
        <v>179</v>
      </c>
      <c r="N699" s="266">
        <v>77.900000000000006</v>
      </c>
      <c r="O699" s="266">
        <v>28.1</v>
      </c>
      <c r="P699" s="267">
        <v>14.1</v>
      </c>
      <c r="Q699" s="267">
        <v>15.5</v>
      </c>
      <c r="R699" s="267">
        <v>14.6</v>
      </c>
      <c r="S699" s="267">
        <v>14.7</v>
      </c>
      <c r="T699" s="266">
        <v>737.3</v>
      </c>
      <c r="U699" s="267">
        <v>3.9</v>
      </c>
      <c r="V699" s="265">
        <v>5</v>
      </c>
    </row>
    <row r="700" spans="1:22" s="462" customFormat="1" ht="13.5" customHeight="1">
      <c r="A700" s="509"/>
      <c r="B700" s="511"/>
      <c r="C700" s="509" t="s">
        <v>644</v>
      </c>
      <c r="D700" s="268" t="s">
        <v>904</v>
      </c>
      <c r="E700" s="269">
        <f>AVERAGE(E689:E699)</f>
        <v>119.03636363636365</v>
      </c>
      <c r="F700" s="269">
        <f t="shared" ref="F700:T700" si="68">AVERAGE(F689:F699)</f>
        <v>143.36363636363637</v>
      </c>
      <c r="G700" s="269">
        <f t="shared" si="68"/>
        <v>4.9090909090909092</v>
      </c>
      <c r="H700" s="269">
        <f t="shared" si="68"/>
        <v>24.71</v>
      </c>
      <c r="I700" s="269">
        <f t="shared" si="68"/>
        <v>413.83636363636361</v>
      </c>
      <c r="J700" s="269">
        <f t="shared" si="68"/>
        <v>15.645454545454545</v>
      </c>
      <c r="K700" s="269">
        <f t="shared" si="68"/>
        <v>65.936363636363637</v>
      </c>
      <c r="L700" s="269">
        <f t="shared" si="68"/>
        <v>218.36363636363632</v>
      </c>
      <c r="M700" s="269">
        <f t="shared" si="68"/>
        <v>175.45454545454547</v>
      </c>
      <c r="N700" s="269">
        <f t="shared" si="68"/>
        <v>80.872727272727289</v>
      </c>
      <c r="O700" s="269">
        <f t="shared" si="68"/>
        <v>27.272727272727273</v>
      </c>
      <c r="P700" s="269">
        <f t="shared" si="68"/>
        <v>15.650909090909089</v>
      </c>
      <c r="Q700" s="269">
        <f t="shared" si="68"/>
        <v>15.611818181818181</v>
      </c>
      <c r="R700" s="269">
        <f t="shared" si="68"/>
        <v>15.886363636363637</v>
      </c>
      <c r="S700" s="269">
        <f t="shared" si="68"/>
        <v>15.713636363636367</v>
      </c>
      <c r="T700" s="269">
        <f t="shared" si="68"/>
        <v>745.0272727272727</v>
      </c>
      <c r="U700" s="270">
        <v>6.9212503913996484</v>
      </c>
      <c r="V700" s="268">
        <v>4</v>
      </c>
    </row>
    <row r="701" spans="1:22" ht="13.5" customHeight="1">
      <c r="A701" s="509" t="s">
        <v>905</v>
      </c>
      <c r="B701" s="511"/>
      <c r="C701" s="509" t="s">
        <v>645</v>
      </c>
      <c r="D701" s="265" t="s">
        <v>828</v>
      </c>
      <c r="E701" s="266">
        <v>126</v>
      </c>
      <c r="F701" s="266">
        <v>141</v>
      </c>
      <c r="G701" s="266">
        <v>7.2</v>
      </c>
      <c r="H701" s="266">
        <v>26.24</v>
      </c>
      <c r="I701" s="266">
        <v>164</v>
      </c>
      <c r="J701" s="266">
        <v>16.32</v>
      </c>
      <c r="K701" s="266">
        <v>62.2</v>
      </c>
      <c r="L701" s="266">
        <v>187.9</v>
      </c>
      <c r="M701" s="266">
        <v>176.6</v>
      </c>
      <c r="N701" s="266">
        <v>89.2</v>
      </c>
      <c r="O701" s="266">
        <v>29.42</v>
      </c>
      <c r="P701" s="642">
        <v>186.2</v>
      </c>
      <c r="Q701" s="642">
        <v>191.8</v>
      </c>
      <c r="R701" s="489"/>
      <c r="S701" s="642">
        <v>189</v>
      </c>
      <c r="T701" s="266">
        <v>756</v>
      </c>
      <c r="U701" s="267">
        <v>4.3910521955260915</v>
      </c>
      <c r="V701" s="265">
        <v>2</v>
      </c>
    </row>
    <row r="702" spans="1:22" ht="13.5" customHeight="1">
      <c r="A702" s="509"/>
      <c r="B702" s="511"/>
      <c r="C702" s="509" t="s">
        <v>645</v>
      </c>
      <c r="D702" s="265" t="s">
        <v>751</v>
      </c>
      <c r="E702" s="266">
        <v>119.3</v>
      </c>
      <c r="F702" s="266">
        <v>152</v>
      </c>
      <c r="G702" s="266">
        <v>4.9800000000000004</v>
      </c>
      <c r="H702" s="266">
        <v>29.62</v>
      </c>
      <c r="I702" s="266">
        <v>594.78</v>
      </c>
      <c r="J702" s="266">
        <v>18.45</v>
      </c>
      <c r="K702" s="266">
        <v>62.29</v>
      </c>
      <c r="L702" s="266">
        <v>248.2</v>
      </c>
      <c r="M702" s="266">
        <v>79.7</v>
      </c>
      <c r="N702" s="266">
        <v>67.89</v>
      </c>
      <c r="O702" s="266">
        <v>28.53</v>
      </c>
      <c r="P702" s="642">
        <v>231.17</v>
      </c>
      <c r="Q702" s="642">
        <v>219.22</v>
      </c>
      <c r="R702" s="489"/>
      <c r="S702" s="642">
        <v>225.19</v>
      </c>
      <c r="T702" s="266">
        <v>834.05</v>
      </c>
      <c r="U702" s="267">
        <v>3.2</v>
      </c>
      <c r="V702" s="265">
        <v>2</v>
      </c>
    </row>
    <row r="703" spans="1:22" ht="13.5" customHeight="1">
      <c r="A703" s="509"/>
      <c r="B703" s="511"/>
      <c r="C703" s="509" t="s">
        <v>645</v>
      </c>
      <c r="D703" s="265" t="s">
        <v>804</v>
      </c>
      <c r="E703" s="266">
        <v>115</v>
      </c>
      <c r="F703" s="266">
        <v>140</v>
      </c>
      <c r="G703" s="266">
        <v>3.6</v>
      </c>
      <c r="H703" s="266">
        <v>20.6</v>
      </c>
      <c r="I703" s="266">
        <v>472.2</v>
      </c>
      <c r="J703" s="266">
        <v>12.7</v>
      </c>
      <c r="K703" s="266">
        <v>61.7</v>
      </c>
      <c r="L703" s="266">
        <v>232</v>
      </c>
      <c r="M703" s="266">
        <v>207</v>
      </c>
      <c r="N703" s="266">
        <v>89.2</v>
      </c>
      <c r="O703" s="266">
        <v>26</v>
      </c>
      <c r="P703" s="642">
        <v>175.2</v>
      </c>
      <c r="Q703" s="642">
        <v>173.1</v>
      </c>
      <c r="R703" s="489"/>
      <c r="S703" s="642">
        <v>174.15</v>
      </c>
      <c r="T703" s="266">
        <v>696.6</v>
      </c>
      <c r="U703" s="267">
        <v>3.63</v>
      </c>
      <c r="V703" s="265">
        <v>2</v>
      </c>
    </row>
    <row r="704" spans="1:22" ht="13.5" customHeight="1">
      <c r="A704" s="509"/>
      <c r="B704" s="511"/>
      <c r="C704" s="509" t="s">
        <v>645</v>
      </c>
      <c r="D704" s="265" t="s">
        <v>938</v>
      </c>
      <c r="E704" s="266"/>
      <c r="F704" s="266">
        <v>144</v>
      </c>
      <c r="G704" s="266"/>
      <c r="H704" s="266"/>
      <c r="I704" s="266"/>
      <c r="J704" s="266"/>
      <c r="K704" s="266"/>
      <c r="L704" s="266"/>
      <c r="M704" s="266"/>
      <c r="N704" s="266"/>
      <c r="O704" s="266"/>
      <c r="P704" s="642">
        <v>203.23</v>
      </c>
      <c r="Q704" s="642">
        <v>197.85</v>
      </c>
      <c r="R704" s="489"/>
      <c r="S704" s="642">
        <v>200.54</v>
      </c>
      <c r="T704" s="266">
        <v>768.4</v>
      </c>
      <c r="U704" s="267">
        <v>3.57</v>
      </c>
      <c r="V704" s="265">
        <v>1</v>
      </c>
    </row>
    <row r="705" spans="1:22" ht="13.5" customHeight="1">
      <c r="A705" s="509"/>
      <c r="B705" s="511"/>
      <c r="C705" s="509"/>
      <c r="D705" s="265" t="s">
        <v>940</v>
      </c>
      <c r="E705" s="266">
        <v>122.6</v>
      </c>
      <c r="F705" s="266">
        <v>147</v>
      </c>
      <c r="G705" s="266">
        <v>3.96</v>
      </c>
      <c r="H705" s="266">
        <v>19.440000000000001</v>
      </c>
      <c r="I705" s="266">
        <v>384.8</v>
      </c>
      <c r="J705" s="266">
        <v>12.75</v>
      </c>
      <c r="K705" s="266">
        <v>65.599999999999994</v>
      </c>
      <c r="L705" s="266">
        <v>254.6</v>
      </c>
      <c r="M705" s="266">
        <v>220.9</v>
      </c>
      <c r="N705" s="266">
        <v>86.8</v>
      </c>
      <c r="O705" s="266">
        <v>28.1</v>
      </c>
      <c r="P705" s="642">
        <v>376.39</v>
      </c>
      <c r="Q705" s="642">
        <v>380.82</v>
      </c>
      <c r="R705" s="489"/>
      <c r="S705" s="642">
        <v>378.61</v>
      </c>
      <c r="T705" s="266">
        <v>757.21</v>
      </c>
      <c r="U705" s="267">
        <v>5.72</v>
      </c>
      <c r="V705" s="265">
        <v>2</v>
      </c>
    </row>
    <row r="706" spans="1:22" ht="13.5" customHeight="1">
      <c r="A706" s="509"/>
      <c r="B706" s="511"/>
      <c r="C706" s="509" t="s">
        <v>645</v>
      </c>
      <c r="D706" s="265" t="s">
        <v>941</v>
      </c>
      <c r="E706" s="266">
        <v>119</v>
      </c>
      <c r="F706" s="266">
        <v>148</v>
      </c>
      <c r="G706" s="266">
        <v>6.8</v>
      </c>
      <c r="H706" s="266">
        <v>26.7</v>
      </c>
      <c r="I706" s="266">
        <v>306.2</v>
      </c>
      <c r="J706" s="266">
        <v>18.100000000000001</v>
      </c>
      <c r="K706" s="266">
        <v>67.8</v>
      </c>
      <c r="L706" s="266">
        <v>225.9</v>
      </c>
      <c r="M706" s="266">
        <v>190.3</v>
      </c>
      <c r="N706" s="266">
        <v>84.2</v>
      </c>
      <c r="O706" s="266">
        <v>27.9</v>
      </c>
      <c r="P706" s="642">
        <v>192</v>
      </c>
      <c r="Q706" s="642">
        <v>212.2</v>
      </c>
      <c r="R706" s="489"/>
      <c r="S706" s="642">
        <v>202.1</v>
      </c>
      <c r="T706" s="266">
        <v>808.4</v>
      </c>
      <c r="U706" s="267">
        <v>4.9325025960539985</v>
      </c>
      <c r="V706" s="265">
        <v>3</v>
      </c>
    </row>
    <row r="707" spans="1:22" ht="13.5" customHeight="1">
      <c r="A707" s="509"/>
      <c r="B707" s="511"/>
      <c r="C707" s="509" t="s">
        <v>645</v>
      </c>
      <c r="D707" s="265" t="s">
        <v>799</v>
      </c>
      <c r="E707" s="266">
        <v>121.3</v>
      </c>
      <c r="F707" s="266">
        <v>138</v>
      </c>
      <c r="G707" s="266">
        <v>7.1</v>
      </c>
      <c r="H707" s="266">
        <v>23.1</v>
      </c>
      <c r="I707" s="266">
        <v>223.1</v>
      </c>
      <c r="J707" s="266">
        <v>16.5</v>
      </c>
      <c r="K707" s="266">
        <v>71.400000000000006</v>
      </c>
      <c r="L707" s="266">
        <v>297.89999999999998</v>
      </c>
      <c r="M707" s="266">
        <v>289.39999999999998</v>
      </c>
      <c r="N707" s="266">
        <v>97.2</v>
      </c>
      <c r="O707" s="266">
        <v>26.99</v>
      </c>
      <c r="P707" s="642">
        <v>390.23</v>
      </c>
      <c r="Q707" s="642">
        <v>401</v>
      </c>
      <c r="R707" s="489"/>
      <c r="S707" s="642">
        <v>395.62</v>
      </c>
      <c r="T707" s="266">
        <v>791.2</v>
      </c>
      <c r="U707" s="267">
        <v>6.89</v>
      </c>
      <c r="V707" s="265">
        <v>3</v>
      </c>
    </row>
    <row r="708" spans="1:22" ht="13.5" customHeight="1">
      <c r="A708" s="509"/>
      <c r="B708" s="511"/>
      <c r="C708" s="509" t="s">
        <v>645</v>
      </c>
      <c r="D708" s="265" t="s">
        <v>766</v>
      </c>
      <c r="E708" s="266">
        <v>106.9</v>
      </c>
      <c r="F708" s="266">
        <v>151</v>
      </c>
      <c r="G708" s="266">
        <v>5.0999999999999996</v>
      </c>
      <c r="H708" s="266">
        <v>27.4</v>
      </c>
      <c r="I708" s="266">
        <v>437.3</v>
      </c>
      <c r="J708" s="266">
        <v>16.3</v>
      </c>
      <c r="K708" s="266">
        <v>59.5</v>
      </c>
      <c r="L708" s="266">
        <v>236.5</v>
      </c>
      <c r="M708" s="266">
        <v>192.8</v>
      </c>
      <c r="N708" s="266">
        <v>81.5</v>
      </c>
      <c r="O708" s="266">
        <v>27.3</v>
      </c>
      <c r="P708" s="642">
        <v>191.04</v>
      </c>
      <c r="Q708" s="642">
        <v>186.67</v>
      </c>
      <c r="R708" s="489"/>
      <c r="S708" s="642">
        <v>188.86</v>
      </c>
      <c r="T708" s="266">
        <v>755.42</v>
      </c>
      <c r="U708" s="267">
        <v>5.69</v>
      </c>
      <c r="V708" s="265">
        <v>1</v>
      </c>
    </row>
    <row r="709" spans="1:22" ht="13.5" customHeight="1">
      <c r="A709" s="509"/>
      <c r="B709" s="511"/>
      <c r="C709" s="509" t="s">
        <v>645</v>
      </c>
      <c r="D709" s="268" t="s">
        <v>745</v>
      </c>
      <c r="E709" s="269">
        <f t="shared" ref="E709:Q709" si="69">AVERAGE(E701:E708)</f>
        <v>118.58571428571427</v>
      </c>
      <c r="F709" s="269">
        <f t="shared" si="69"/>
        <v>145.125</v>
      </c>
      <c r="G709" s="269">
        <f t="shared" si="69"/>
        <v>5.5342857142857147</v>
      </c>
      <c r="H709" s="269">
        <f t="shared" si="69"/>
        <v>24.728571428571431</v>
      </c>
      <c r="I709" s="269">
        <f t="shared" si="69"/>
        <v>368.91142857142859</v>
      </c>
      <c r="J709" s="269">
        <f t="shared" si="69"/>
        <v>15.874285714285714</v>
      </c>
      <c r="K709" s="269">
        <f t="shared" si="69"/>
        <v>64.355714285714285</v>
      </c>
      <c r="L709" s="269">
        <f t="shared" si="69"/>
        <v>240.42857142857142</v>
      </c>
      <c r="M709" s="269">
        <f t="shared" si="69"/>
        <v>193.81428571428572</v>
      </c>
      <c r="N709" s="269">
        <f t="shared" si="69"/>
        <v>85.141428571428577</v>
      </c>
      <c r="O709" s="269">
        <f t="shared" si="69"/>
        <v>27.748571428571434</v>
      </c>
      <c r="P709" s="643">
        <f t="shared" si="69"/>
        <v>243.1825</v>
      </c>
      <c r="Q709" s="643">
        <f t="shared" si="69"/>
        <v>245.33250000000001</v>
      </c>
      <c r="R709" s="489"/>
      <c r="S709" s="643">
        <f>AVERAGE(S701:S708)</f>
        <v>244.25875000000002</v>
      </c>
      <c r="T709" s="269">
        <f>AVERAGE(T701:T708)</f>
        <v>770.91</v>
      </c>
      <c r="U709" s="269">
        <v>4.74</v>
      </c>
      <c r="V709" s="268">
        <v>2</v>
      </c>
    </row>
    <row r="710" spans="1:22" ht="13.5" customHeight="1">
      <c r="A710" s="509" t="s">
        <v>888</v>
      </c>
      <c r="B710" s="511" t="s">
        <v>647</v>
      </c>
      <c r="C710" s="509" t="s">
        <v>648</v>
      </c>
      <c r="D710" s="265" t="s">
        <v>788</v>
      </c>
      <c r="E710" s="300">
        <v>95.5</v>
      </c>
      <c r="F710" s="300">
        <v>157</v>
      </c>
      <c r="G710" s="300">
        <v>5.78</v>
      </c>
      <c r="H710" s="300">
        <v>29.5</v>
      </c>
      <c r="I710" s="300">
        <v>510.38</v>
      </c>
      <c r="J710" s="300">
        <v>22.3</v>
      </c>
      <c r="K710" s="300">
        <v>75.59</v>
      </c>
      <c r="L710" s="300">
        <v>126.1</v>
      </c>
      <c r="M710" s="300">
        <v>116.8</v>
      </c>
      <c r="N710" s="300">
        <v>92.6</v>
      </c>
      <c r="O710" s="300">
        <v>25.74</v>
      </c>
      <c r="P710" s="273">
        <v>14</v>
      </c>
      <c r="Q710" s="273">
        <v>14.18</v>
      </c>
      <c r="R710" s="273">
        <v>13.88</v>
      </c>
      <c r="S710" s="273">
        <f t="shared" ref="S710:S719" si="70">AVERAGE(P710:R710)</f>
        <v>14.020000000000001</v>
      </c>
      <c r="T710" s="273">
        <v>618.41999999999996</v>
      </c>
      <c r="U710" s="273">
        <v>1.96</v>
      </c>
      <c r="V710" s="265">
        <v>10</v>
      </c>
    </row>
    <row r="711" spans="1:22" ht="13.5" customHeight="1">
      <c r="A711" s="509"/>
      <c r="B711" s="511"/>
      <c r="C711" s="509"/>
      <c r="D711" s="265" t="s">
        <v>787</v>
      </c>
      <c r="E711" s="300">
        <v>97.4</v>
      </c>
      <c r="F711" s="300">
        <v>165</v>
      </c>
      <c r="G711" s="300">
        <v>7.5</v>
      </c>
      <c r="H711" s="300">
        <v>33.299999999999997</v>
      </c>
      <c r="I711" s="300">
        <v>344.6</v>
      </c>
      <c r="J711" s="300">
        <v>24.07</v>
      </c>
      <c r="K711" s="300">
        <v>72.3</v>
      </c>
      <c r="L711" s="300">
        <v>137.4</v>
      </c>
      <c r="M711" s="300">
        <v>120.9</v>
      </c>
      <c r="N711" s="300">
        <v>88</v>
      </c>
      <c r="O711" s="300">
        <v>26.01</v>
      </c>
      <c r="P711" s="273">
        <v>15.06</v>
      </c>
      <c r="Q711" s="273">
        <v>15.46</v>
      </c>
      <c r="R711" s="273">
        <v>14.72</v>
      </c>
      <c r="S711" s="273">
        <f t="shared" si="70"/>
        <v>15.08</v>
      </c>
      <c r="T711" s="273">
        <v>670.3</v>
      </c>
      <c r="U711" s="273">
        <v>5.95</v>
      </c>
      <c r="V711" s="265">
        <v>3</v>
      </c>
    </row>
    <row r="712" spans="1:22" ht="13.5" customHeight="1">
      <c r="A712" s="509"/>
      <c r="B712" s="511"/>
      <c r="C712" s="509"/>
      <c r="D712" s="265" t="s">
        <v>822</v>
      </c>
      <c r="E712" s="300">
        <v>91.5</v>
      </c>
      <c r="F712" s="300">
        <v>158</v>
      </c>
      <c r="G712" s="300">
        <v>7.9</v>
      </c>
      <c r="H712" s="300">
        <v>24.3</v>
      </c>
      <c r="I712" s="300">
        <v>207.2</v>
      </c>
      <c r="J712" s="300">
        <v>21.6</v>
      </c>
      <c r="K712" s="300">
        <v>88.9</v>
      </c>
      <c r="L712" s="300">
        <v>133.6</v>
      </c>
      <c r="M712" s="300">
        <v>120.1</v>
      </c>
      <c r="N712" s="300">
        <v>89.9</v>
      </c>
      <c r="O712" s="300">
        <v>25.6</v>
      </c>
      <c r="P712" s="273">
        <v>14.9</v>
      </c>
      <c r="Q712" s="273">
        <v>16</v>
      </c>
      <c r="R712" s="273">
        <v>14.5</v>
      </c>
      <c r="S712" s="273">
        <f t="shared" si="70"/>
        <v>15.133333333333333</v>
      </c>
      <c r="T712" s="273">
        <v>671.7</v>
      </c>
      <c r="U712" s="273">
        <v>0.51</v>
      </c>
      <c r="V712" s="265">
        <v>7</v>
      </c>
    </row>
    <row r="713" spans="1:22" ht="13.5" customHeight="1">
      <c r="A713" s="509"/>
      <c r="B713" s="511"/>
      <c r="C713" s="509"/>
      <c r="D713" s="265" t="s">
        <v>793</v>
      </c>
      <c r="E713" s="300">
        <v>98.5</v>
      </c>
      <c r="F713" s="300">
        <v>158</v>
      </c>
      <c r="G713" s="300">
        <v>6.76</v>
      </c>
      <c r="H713" s="300">
        <v>24.96</v>
      </c>
      <c r="I713" s="300">
        <v>269.23</v>
      </c>
      <c r="J713" s="300">
        <v>18.95</v>
      </c>
      <c r="K713" s="300">
        <v>75.900000000000006</v>
      </c>
      <c r="L713" s="300">
        <v>136.49</v>
      </c>
      <c r="M713" s="300">
        <v>123.33</v>
      </c>
      <c r="N713" s="300">
        <v>90.36</v>
      </c>
      <c r="O713" s="300">
        <v>25.9</v>
      </c>
      <c r="P713" s="273">
        <v>13.25</v>
      </c>
      <c r="Q713" s="273">
        <v>13.13</v>
      </c>
      <c r="R713" s="273">
        <v>13.21</v>
      </c>
      <c r="S713" s="273">
        <f t="shared" si="70"/>
        <v>13.196666666666667</v>
      </c>
      <c r="T713" s="273">
        <v>581.89</v>
      </c>
      <c r="U713" s="273">
        <v>2.06</v>
      </c>
      <c r="V713" s="265">
        <v>9</v>
      </c>
    </row>
    <row r="714" spans="1:22" ht="13.5" customHeight="1">
      <c r="A714" s="509"/>
      <c r="B714" s="511"/>
      <c r="C714" s="509"/>
      <c r="D714" s="265" t="s">
        <v>834</v>
      </c>
      <c r="E714" s="300">
        <v>94.3</v>
      </c>
      <c r="F714" s="300">
        <v>164</v>
      </c>
      <c r="G714" s="300">
        <v>3.5</v>
      </c>
      <c r="H714" s="300">
        <v>31.3</v>
      </c>
      <c r="I714" s="300">
        <v>894</v>
      </c>
      <c r="J714" s="300">
        <v>25.1</v>
      </c>
      <c r="K714" s="300">
        <v>80.2</v>
      </c>
      <c r="L714" s="300">
        <v>124</v>
      </c>
      <c r="M714" s="300">
        <v>97.6</v>
      </c>
      <c r="N714" s="300">
        <v>78.7</v>
      </c>
      <c r="O714" s="300">
        <v>27.8</v>
      </c>
      <c r="P714" s="273">
        <v>13.49</v>
      </c>
      <c r="Q714" s="273">
        <v>13.54</v>
      </c>
      <c r="R714" s="273">
        <v>13.59</v>
      </c>
      <c r="S714" s="273">
        <f t="shared" si="70"/>
        <v>13.540000000000001</v>
      </c>
      <c r="T714" s="273">
        <v>677</v>
      </c>
      <c r="U714" s="273">
        <v>6.58</v>
      </c>
      <c r="V714" s="265">
        <v>7</v>
      </c>
    </row>
    <row r="715" spans="1:22" ht="13.5" customHeight="1">
      <c r="A715" s="509"/>
      <c r="B715" s="511"/>
      <c r="C715" s="509"/>
      <c r="D715" s="265" t="s">
        <v>809</v>
      </c>
      <c r="E715" s="300">
        <v>93</v>
      </c>
      <c r="F715" s="300">
        <v>153</v>
      </c>
      <c r="G715" s="300">
        <v>6.8</v>
      </c>
      <c r="H715" s="300">
        <v>26.2</v>
      </c>
      <c r="I715" s="300">
        <v>287.7</v>
      </c>
      <c r="J715" s="300">
        <v>20.5</v>
      </c>
      <c r="K715" s="300">
        <v>78.3</v>
      </c>
      <c r="L715" s="300">
        <v>130.9</v>
      </c>
      <c r="M715" s="300">
        <v>120.8</v>
      </c>
      <c r="N715" s="300">
        <v>92.3</v>
      </c>
      <c r="O715" s="300">
        <v>26</v>
      </c>
      <c r="P715" s="273">
        <v>12.89</v>
      </c>
      <c r="Q715" s="273">
        <v>12.8</v>
      </c>
      <c r="R715" s="273">
        <v>13.44</v>
      </c>
      <c r="S715" s="273">
        <f t="shared" si="70"/>
        <v>13.043333333333335</v>
      </c>
      <c r="T715" s="273">
        <v>652.20000000000005</v>
      </c>
      <c r="U715" s="273">
        <v>1.83</v>
      </c>
      <c r="V715" s="265">
        <v>8</v>
      </c>
    </row>
    <row r="716" spans="1:22" ht="13.5" customHeight="1">
      <c r="A716" s="509"/>
      <c r="B716" s="511"/>
      <c r="C716" s="509"/>
      <c r="D716" s="265" t="s">
        <v>810</v>
      </c>
      <c r="E716" s="300">
        <v>100</v>
      </c>
      <c r="F716" s="300">
        <v>157</v>
      </c>
      <c r="G716" s="300">
        <v>6.1</v>
      </c>
      <c r="H716" s="300">
        <v>27.1</v>
      </c>
      <c r="I716" s="300">
        <v>342.4</v>
      </c>
      <c r="J716" s="300">
        <v>22.3</v>
      </c>
      <c r="K716" s="300">
        <v>82.3</v>
      </c>
      <c r="L716" s="300">
        <v>151.1</v>
      </c>
      <c r="M716" s="300">
        <v>138.1</v>
      </c>
      <c r="N716" s="300">
        <v>91.4</v>
      </c>
      <c r="O716" s="300">
        <v>24.1</v>
      </c>
      <c r="P716" s="273">
        <v>14.22</v>
      </c>
      <c r="Q716" s="273">
        <v>14.17</v>
      </c>
      <c r="R716" s="273">
        <v>14.32</v>
      </c>
      <c r="S716" s="273">
        <f t="shared" si="70"/>
        <v>14.236666666666666</v>
      </c>
      <c r="T716" s="273">
        <v>711.8</v>
      </c>
      <c r="U716" s="273">
        <v>3.61</v>
      </c>
      <c r="V716" s="265">
        <v>6</v>
      </c>
    </row>
    <row r="717" spans="1:22" ht="13.5" customHeight="1">
      <c r="A717" s="509"/>
      <c r="B717" s="511"/>
      <c r="C717" s="509"/>
      <c r="D717" s="265" t="s">
        <v>814</v>
      </c>
      <c r="E717" s="300">
        <v>98.3</v>
      </c>
      <c r="F717" s="300">
        <v>160</v>
      </c>
      <c r="G717" s="300">
        <v>4.5999999999999996</v>
      </c>
      <c r="H717" s="300">
        <v>24.8</v>
      </c>
      <c r="I717" s="300">
        <v>439.13</v>
      </c>
      <c r="J717" s="300">
        <v>17.899999999999999</v>
      </c>
      <c r="K717" s="300">
        <v>72.180000000000007</v>
      </c>
      <c r="L717" s="300">
        <v>174.9</v>
      </c>
      <c r="M717" s="300">
        <v>165.6</v>
      </c>
      <c r="N717" s="300">
        <v>94.68</v>
      </c>
      <c r="O717" s="300">
        <v>27.48</v>
      </c>
      <c r="P717" s="273">
        <v>16.07</v>
      </c>
      <c r="Q717" s="273">
        <v>12.91</v>
      </c>
      <c r="R717" s="273">
        <v>15.07</v>
      </c>
      <c r="S717" s="273">
        <f t="shared" si="70"/>
        <v>14.683333333333332</v>
      </c>
      <c r="T717" s="273">
        <v>628.66</v>
      </c>
      <c r="U717" s="267">
        <v>-7.1471826305294996</v>
      </c>
      <c r="V717" s="265">
        <v>12</v>
      </c>
    </row>
    <row r="718" spans="1:22" ht="13.5" customHeight="1">
      <c r="A718" s="509"/>
      <c r="B718" s="511"/>
      <c r="C718" s="509"/>
      <c r="D718" s="265" t="s">
        <v>812</v>
      </c>
      <c r="E718" s="300">
        <v>102</v>
      </c>
      <c r="F718" s="300">
        <v>153</v>
      </c>
      <c r="G718" s="300">
        <v>6.29</v>
      </c>
      <c r="H718" s="300">
        <v>29</v>
      </c>
      <c r="I718" s="300">
        <v>461.8</v>
      </c>
      <c r="J718" s="300">
        <v>22</v>
      </c>
      <c r="K718" s="300">
        <v>75.7</v>
      </c>
      <c r="L718" s="300">
        <v>120.8</v>
      </c>
      <c r="M718" s="300">
        <v>109.2</v>
      </c>
      <c r="N718" s="300">
        <v>90.4</v>
      </c>
      <c r="O718" s="300">
        <v>27</v>
      </c>
      <c r="P718" s="273">
        <v>12.24</v>
      </c>
      <c r="Q718" s="273">
        <v>12.25</v>
      </c>
      <c r="R718" s="273">
        <v>13.35</v>
      </c>
      <c r="S718" s="273">
        <f t="shared" si="70"/>
        <v>12.613333333333335</v>
      </c>
      <c r="T718" s="273">
        <v>634.6</v>
      </c>
      <c r="U718" s="273">
        <v>1.61</v>
      </c>
      <c r="V718" s="265">
        <v>12</v>
      </c>
    </row>
    <row r="719" spans="1:22" ht="13.5" customHeight="1">
      <c r="A719" s="509"/>
      <c r="B719" s="511"/>
      <c r="C719" s="509"/>
      <c r="D719" s="265" t="s">
        <v>835</v>
      </c>
      <c r="E719" s="300">
        <v>93.3</v>
      </c>
      <c r="F719" s="300">
        <v>157</v>
      </c>
      <c r="G719" s="300">
        <v>6.5686666666666698</v>
      </c>
      <c r="H719" s="300">
        <v>28.195166666666701</v>
      </c>
      <c r="I719" s="300">
        <v>329.23728813559302</v>
      </c>
      <c r="J719" s="300">
        <v>20.7358333333333</v>
      </c>
      <c r="K719" s="300">
        <v>73.543928923988204</v>
      </c>
      <c r="L719" s="300">
        <v>159.57716666239801</v>
      </c>
      <c r="M719" s="300">
        <v>133.59800392975899</v>
      </c>
      <c r="N719" s="300">
        <v>83.72</v>
      </c>
      <c r="O719" s="300">
        <v>27.455621301775199</v>
      </c>
      <c r="P719" s="273">
        <v>13.770680473372799</v>
      </c>
      <c r="Q719" s="273">
        <v>13.9027455621302</v>
      </c>
      <c r="R719" s="273">
        <v>14.069000000000001</v>
      </c>
      <c r="S719" s="273">
        <f t="shared" si="70"/>
        <v>13.914142011834334</v>
      </c>
      <c r="T719" s="273">
        <v>695.70710059171597</v>
      </c>
      <c r="U719" s="273">
        <v>0.25031349938987901</v>
      </c>
      <c r="V719" s="265">
        <v>12</v>
      </c>
    </row>
    <row r="720" spans="1:22" ht="13.5" customHeight="1">
      <c r="A720" s="509"/>
      <c r="B720" s="511"/>
      <c r="C720" s="509"/>
      <c r="D720" s="490" t="s">
        <v>745</v>
      </c>
      <c r="E720" s="302">
        <f t="shared" ref="E720:T720" si="71">AVERAGE(E710:E719)</f>
        <v>96.38</v>
      </c>
      <c r="F720" s="302">
        <f t="shared" si="71"/>
        <v>158.19999999999999</v>
      </c>
      <c r="G720" s="302">
        <f t="shared" si="71"/>
        <v>6.1798666666666673</v>
      </c>
      <c r="H720" s="302">
        <f t="shared" si="71"/>
        <v>27.865516666666672</v>
      </c>
      <c r="I720" s="302">
        <f t="shared" si="71"/>
        <v>408.56772881355931</v>
      </c>
      <c r="J720" s="302">
        <f t="shared" si="71"/>
        <v>21.545583333333333</v>
      </c>
      <c r="K720" s="302">
        <f t="shared" si="71"/>
        <v>77.491392892398835</v>
      </c>
      <c r="L720" s="302">
        <f t="shared" si="71"/>
        <v>139.4867166662398</v>
      </c>
      <c r="M720" s="302">
        <f t="shared" si="71"/>
        <v>124.60280039297588</v>
      </c>
      <c r="N720" s="302">
        <f t="shared" si="71"/>
        <v>89.206000000000003</v>
      </c>
      <c r="O720" s="302">
        <f t="shared" si="71"/>
        <v>26.308562130177517</v>
      </c>
      <c r="P720" s="303">
        <f t="shared" si="71"/>
        <v>13.989068047337279</v>
      </c>
      <c r="Q720" s="303">
        <f t="shared" si="71"/>
        <v>13.834274556213021</v>
      </c>
      <c r="R720" s="303">
        <f t="shared" si="71"/>
        <v>14.014899999999997</v>
      </c>
      <c r="S720" s="303">
        <f t="shared" si="71"/>
        <v>13.9460808678501</v>
      </c>
      <c r="T720" s="303">
        <f t="shared" si="71"/>
        <v>654.22771005917161</v>
      </c>
      <c r="U720" s="303">
        <v>1.9302418208457499</v>
      </c>
      <c r="V720" s="644">
        <v>12</v>
      </c>
    </row>
    <row r="721" spans="1:22" ht="13.5" customHeight="1">
      <c r="A721" s="509" t="s">
        <v>942</v>
      </c>
      <c r="B721" s="511"/>
      <c r="C721" s="610" t="s">
        <v>724</v>
      </c>
      <c r="D721" s="266" t="s">
        <v>788</v>
      </c>
      <c r="E721" s="266">
        <v>95.3</v>
      </c>
      <c r="F721" s="266">
        <v>164</v>
      </c>
      <c r="G721" s="266">
        <v>4.82</v>
      </c>
      <c r="H721" s="266">
        <v>31.25</v>
      </c>
      <c r="I721" s="266">
        <v>548.34</v>
      </c>
      <c r="J721" s="266">
        <v>21.7</v>
      </c>
      <c r="K721" s="266">
        <v>69.44</v>
      </c>
      <c r="L721" s="266">
        <v>129.19999999999999</v>
      </c>
      <c r="M721" s="266">
        <v>118.6</v>
      </c>
      <c r="N721" s="281">
        <v>91.8</v>
      </c>
      <c r="O721" s="281">
        <v>27.4</v>
      </c>
      <c r="P721" s="267">
        <v>15.46</v>
      </c>
      <c r="Q721" s="267">
        <v>15.88</v>
      </c>
      <c r="R721" s="267">
        <v>15.82</v>
      </c>
      <c r="S721" s="267">
        <v>15.72</v>
      </c>
      <c r="T721" s="267">
        <v>693.15634920634932</v>
      </c>
      <c r="U721" s="267">
        <v>8.1155433287482914</v>
      </c>
      <c r="V721" s="265">
        <v>5</v>
      </c>
    </row>
    <row r="722" spans="1:22" ht="13.5" customHeight="1">
      <c r="A722" s="509"/>
      <c r="B722" s="511"/>
      <c r="C722" s="610"/>
      <c r="D722" s="266" t="s">
        <v>787</v>
      </c>
      <c r="E722" s="266">
        <v>98</v>
      </c>
      <c r="F722" s="266">
        <v>149</v>
      </c>
      <c r="G722" s="266">
        <v>7.2</v>
      </c>
      <c r="H722" s="266">
        <v>41</v>
      </c>
      <c r="I722" s="266">
        <v>469.4</v>
      </c>
      <c r="J722" s="266">
        <v>24.4</v>
      </c>
      <c r="K722" s="266">
        <v>59.5</v>
      </c>
      <c r="L722" s="266">
        <v>133.6</v>
      </c>
      <c r="M722" s="266">
        <v>127</v>
      </c>
      <c r="N722" s="281">
        <v>95.1</v>
      </c>
      <c r="O722" s="281">
        <v>26.52</v>
      </c>
      <c r="P722" s="267">
        <v>16.68</v>
      </c>
      <c r="Q722" s="267">
        <v>14.8</v>
      </c>
      <c r="R722" s="267">
        <v>16.04</v>
      </c>
      <c r="S722" s="267">
        <v>15.839999999999998</v>
      </c>
      <c r="T722" s="267">
        <v>676.95692307692309</v>
      </c>
      <c r="U722" s="267">
        <v>6.6906151773686497</v>
      </c>
      <c r="V722" s="265">
        <v>4</v>
      </c>
    </row>
    <row r="723" spans="1:22" ht="13.5" customHeight="1">
      <c r="A723" s="509"/>
      <c r="B723" s="511"/>
      <c r="C723" s="610"/>
      <c r="D723" s="266" t="s">
        <v>822</v>
      </c>
      <c r="E723" s="266">
        <v>100.2</v>
      </c>
      <c r="F723" s="266">
        <v>164</v>
      </c>
      <c r="G723" s="266">
        <v>7.7</v>
      </c>
      <c r="H723" s="266">
        <v>29.7</v>
      </c>
      <c r="I723" s="266">
        <v>288.2</v>
      </c>
      <c r="J723" s="266">
        <v>20</v>
      </c>
      <c r="K723" s="266">
        <v>67.3</v>
      </c>
      <c r="L723" s="266">
        <v>120.8</v>
      </c>
      <c r="M723" s="266">
        <v>109.2</v>
      </c>
      <c r="N723" s="281">
        <v>90.4</v>
      </c>
      <c r="O723" s="281">
        <v>26</v>
      </c>
      <c r="P723" s="267">
        <v>11.44</v>
      </c>
      <c r="Q723" s="267">
        <v>11.49</v>
      </c>
      <c r="R723" s="267">
        <v>12.93</v>
      </c>
      <c r="S723" s="267">
        <v>11.953333333333333</v>
      </c>
      <c r="T723" s="267">
        <v>590.31758024691362</v>
      </c>
      <c r="U723" s="267">
        <v>-8.00410466906105</v>
      </c>
      <c r="V723" s="265">
        <v>14</v>
      </c>
    </row>
    <row r="724" spans="1:22" ht="13.5" customHeight="1">
      <c r="A724" s="509"/>
      <c r="B724" s="511"/>
      <c r="C724" s="610"/>
      <c r="D724" s="266" t="s">
        <v>836</v>
      </c>
      <c r="E724" s="266">
        <v>101.6</v>
      </c>
      <c r="F724" s="266">
        <v>156</v>
      </c>
      <c r="G724" s="266">
        <v>8.1</v>
      </c>
      <c r="H724" s="266">
        <v>32.049999999999997</v>
      </c>
      <c r="I724" s="266">
        <v>295.88</v>
      </c>
      <c r="J724" s="266">
        <v>21.33</v>
      </c>
      <c r="K724" s="266">
        <v>66.56</v>
      </c>
      <c r="L724" s="266">
        <v>125.43</v>
      </c>
      <c r="M724" s="266">
        <v>122.02</v>
      </c>
      <c r="N724" s="281">
        <v>97.28</v>
      </c>
      <c r="O724" s="281">
        <v>26.42</v>
      </c>
      <c r="P724" s="267">
        <v>14.93</v>
      </c>
      <c r="Q724" s="267">
        <v>15.02</v>
      </c>
      <c r="R724" s="267">
        <v>14.81</v>
      </c>
      <c r="S724" s="267">
        <v>14.92</v>
      </c>
      <c r="T724" s="267">
        <v>657.88121693121707</v>
      </c>
      <c r="U724" s="267">
        <v>3.7792719684674214</v>
      </c>
      <c r="V724" s="265">
        <v>6</v>
      </c>
    </row>
    <row r="725" spans="1:22" ht="13.5" customHeight="1">
      <c r="A725" s="509"/>
      <c r="B725" s="511"/>
      <c r="C725" s="610"/>
      <c r="D725" s="266" t="s">
        <v>834</v>
      </c>
      <c r="E725" s="266">
        <v>96.7</v>
      </c>
      <c r="F725" s="266">
        <v>162</v>
      </c>
      <c r="G725" s="266">
        <v>4.0999999999999996</v>
      </c>
      <c r="H725" s="266">
        <v>30.4</v>
      </c>
      <c r="I725" s="266">
        <v>741</v>
      </c>
      <c r="J725" s="266">
        <v>21.59</v>
      </c>
      <c r="K725" s="266">
        <v>71.02</v>
      </c>
      <c r="L725" s="266">
        <v>140.4</v>
      </c>
      <c r="M725" s="266">
        <v>111.2</v>
      </c>
      <c r="N725" s="281">
        <v>79.2</v>
      </c>
      <c r="O725" s="281">
        <v>28.1</v>
      </c>
      <c r="P725" s="267">
        <v>13.38</v>
      </c>
      <c r="Q725" s="267">
        <v>13.22</v>
      </c>
      <c r="R725" s="267">
        <v>13.41</v>
      </c>
      <c r="S725" s="267">
        <v>13.336666666666668</v>
      </c>
      <c r="T725" s="267">
        <v>666.83333333333337</v>
      </c>
      <c r="U725" s="267">
        <v>8.4869848156182179</v>
      </c>
      <c r="V725" s="265">
        <v>7</v>
      </c>
    </row>
    <row r="726" spans="1:22" ht="13.5" customHeight="1">
      <c r="A726" s="509"/>
      <c r="B726" s="511"/>
      <c r="C726" s="610"/>
      <c r="D726" s="266" t="s">
        <v>809</v>
      </c>
      <c r="E726" s="266">
        <v>100</v>
      </c>
      <c r="F726" s="266">
        <v>154</v>
      </c>
      <c r="G726" s="266">
        <v>5.9</v>
      </c>
      <c r="H726" s="266">
        <v>29.6</v>
      </c>
      <c r="I726" s="266">
        <v>401.69491525423729</v>
      </c>
      <c r="J726" s="266">
        <v>19.899999999999999</v>
      </c>
      <c r="K726" s="266">
        <v>67.229729729729726</v>
      </c>
      <c r="L726" s="266">
        <v>127.1</v>
      </c>
      <c r="M726" s="266">
        <v>125.3</v>
      </c>
      <c r="N726" s="281">
        <v>98.583792289535793</v>
      </c>
      <c r="O726" s="281">
        <v>26.981315789473683</v>
      </c>
      <c r="P726" s="267">
        <v>12.6511598947378</v>
      </c>
      <c r="Q726" s="267">
        <v>12.471473684211</v>
      </c>
      <c r="R726" s="267">
        <v>12.231602339181</v>
      </c>
      <c r="S726" s="267">
        <v>12.451411972709934</v>
      </c>
      <c r="T726" s="267">
        <v>622.57059863549671</v>
      </c>
      <c r="U726" s="267">
        <v>0.97874903549880854</v>
      </c>
      <c r="V726" s="265">
        <v>9</v>
      </c>
    </row>
    <row r="727" spans="1:22" ht="13.5" customHeight="1">
      <c r="A727" s="509"/>
      <c r="B727" s="511"/>
      <c r="C727" s="610"/>
      <c r="D727" s="266" t="s">
        <v>835</v>
      </c>
      <c r="E727" s="266">
        <v>94.2</v>
      </c>
      <c r="F727" s="266">
        <v>158</v>
      </c>
      <c r="G727" s="266">
        <v>7.8490000000000002</v>
      </c>
      <c r="H727" s="266">
        <v>29.698166666666669</v>
      </c>
      <c r="I727" s="266">
        <v>378.36879432624119</v>
      </c>
      <c r="J727" s="266">
        <v>19.650333333333332</v>
      </c>
      <c r="K727" s="266">
        <v>66.166822867853796</v>
      </c>
      <c r="L727" s="266">
        <v>116.11192930780561</v>
      </c>
      <c r="M727" s="266">
        <v>114.20716740304371</v>
      </c>
      <c r="N727" s="281">
        <v>98.359546761373252</v>
      </c>
      <c r="O727" s="281">
        <v>27.850098619329387</v>
      </c>
      <c r="P727" s="267">
        <v>15.76002781065089</v>
      </c>
      <c r="Q727" s="267">
        <v>15.260029881656804</v>
      </c>
      <c r="R727" s="267">
        <v>15.048758875739644</v>
      </c>
      <c r="S727" s="267">
        <v>15.356272189349113</v>
      </c>
      <c r="T727" s="267">
        <v>767.81360946745565</v>
      </c>
      <c r="U727" s="267">
        <v>0.60850751648206824</v>
      </c>
      <c r="V727" s="265">
        <v>10</v>
      </c>
    </row>
    <row r="728" spans="1:22" ht="13.5" customHeight="1">
      <c r="A728" s="509"/>
      <c r="B728" s="511"/>
      <c r="C728" s="610"/>
      <c r="D728" s="266" t="s">
        <v>812</v>
      </c>
      <c r="E728" s="266">
        <v>101.2</v>
      </c>
      <c r="F728" s="266">
        <v>150</v>
      </c>
      <c r="G728" s="266">
        <v>5.8</v>
      </c>
      <c r="H728" s="266">
        <v>26.4</v>
      </c>
      <c r="I728" s="266">
        <v>455.9</v>
      </c>
      <c r="J728" s="266">
        <v>22.3</v>
      </c>
      <c r="K728" s="266">
        <v>84.3</v>
      </c>
      <c r="L728" s="266">
        <v>125.7</v>
      </c>
      <c r="M728" s="266">
        <v>113.8</v>
      </c>
      <c r="N728" s="281">
        <v>90.5</v>
      </c>
      <c r="O728" s="281">
        <v>27.9</v>
      </c>
      <c r="P728" s="267">
        <v>13.83</v>
      </c>
      <c r="Q728" s="267">
        <v>13.17</v>
      </c>
      <c r="R728" s="267">
        <v>13.72</v>
      </c>
      <c r="S728" s="267">
        <v>13.573333333333332</v>
      </c>
      <c r="T728" s="267">
        <v>682.96915723270433</v>
      </c>
      <c r="U728" s="267">
        <v>10.32240585207259</v>
      </c>
      <c r="V728" s="265">
        <v>9</v>
      </c>
    </row>
    <row r="729" spans="1:22" ht="13.5" customHeight="1">
      <c r="A729" s="509"/>
      <c r="B729" s="511"/>
      <c r="C729" s="610"/>
      <c r="D729" s="266" t="s">
        <v>810</v>
      </c>
      <c r="E729" s="266">
        <v>97</v>
      </c>
      <c r="F729" s="266">
        <v>152</v>
      </c>
      <c r="G729" s="266">
        <v>5.6</v>
      </c>
      <c r="H729" s="266">
        <v>26.9</v>
      </c>
      <c r="I729" s="266">
        <v>380.1</v>
      </c>
      <c r="J729" s="266">
        <v>20</v>
      </c>
      <c r="K729" s="266">
        <v>74.2</v>
      </c>
      <c r="L729" s="266">
        <v>147.30000000000001</v>
      </c>
      <c r="M729" s="266">
        <v>137.30000000000001</v>
      </c>
      <c r="N729" s="281">
        <v>93.2</v>
      </c>
      <c r="O729" s="281">
        <v>27.4</v>
      </c>
      <c r="P729" s="267">
        <v>14.17</v>
      </c>
      <c r="Q729" s="267">
        <v>14.22</v>
      </c>
      <c r="R729" s="267">
        <v>14.7</v>
      </c>
      <c r="S729" s="267">
        <v>14.363333333333335</v>
      </c>
      <c r="T729" s="267">
        <v>718.16666666666674</v>
      </c>
      <c r="U729" s="267">
        <v>2.2301304863582643</v>
      </c>
      <c r="V729" s="265">
        <v>8</v>
      </c>
    </row>
    <row r="730" spans="1:22" ht="13.5" customHeight="1">
      <c r="A730" s="509"/>
      <c r="B730" s="511"/>
      <c r="C730" s="610"/>
      <c r="D730" s="266" t="s">
        <v>814</v>
      </c>
      <c r="E730" s="266">
        <v>104.3</v>
      </c>
      <c r="F730" s="266">
        <v>151</v>
      </c>
      <c r="G730" s="266">
        <v>5.6</v>
      </c>
      <c r="H730" s="266">
        <v>28.9</v>
      </c>
      <c r="I730" s="266">
        <v>416.07</v>
      </c>
      <c r="J730" s="266">
        <v>17.3</v>
      </c>
      <c r="K730" s="266">
        <v>59.9</v>
      </c>
      <c r="L730" s="266">
        <v>165.6</v>
      </c>
      <c r="M730" s="266">
        <v>154.4</v>
      </c>
      <c r="N730" s="281">
        <v>93.24</v>
      </c>
      <c r="O730" s="281">
        <v>28.38</v>
      </c>
      <c r="P730" s="267">
        <v>16.170000000000002</v>
      </c>
      <c r="Q730" s="267">
        <v>16.579999999999998</v>
      </c>
      <c r="R730" s="267">
        <v>15.95</v>
      </c>
      <c r="S730" s="267">
        <v>16.233333333333334</v>
      </c>
      <c r="T730" s="267">
        <v>704.6069878472224</v>
      </c>
      <c r="U730" s="267">
        <v>4.2380136986301498</v>
      </c>
      <c r="V730" s="265">
        <v>7</v>
      </c>
    </row>
    <row r="731" spans="1:22" ht="13.5" customHeight="1">
      <c r="A731" s="509"/>
      <c r="B731" s="511"/>
      <c r="C731" s="610"/>
      <c r="D731" s="269" t="s">
        <v>745</v>
      </c>
      <c r="E731" s="269">
        <f>AVERAGE(E721:E730)</f>
        <v>98.85</v>
      </c>
      <c r="F731" s="269">
        <f>AVERAGE(F721:F730)</f>
        <v>156</v>
      </c>
      <c r="G731" s="269">
        <v>6.2668999999999997</v>
      </c>
      <c r="H731" s="269">
        <v>30.589816666666668</v>
      </c>
      <c r="I731" s="269">
        <v>437.49537095804789</v>
      </c>
      <c r="J731" s="269">
        <v>20.817033333333335</v>
      </c>
      <c r="K731" s="269">
        <v>68.561655259758354</v>
      </c>
      <c r="L731" s="269">
        <v>133.12419293078057</v>
      </c>
      <c r="M731" s="269">
        <v>123.30271674030436</v>
      </c>
      <c r="N731" s="611">
        <v>92.766333905090903</v>
      </c>
      <c r="O731" s="611">
        <v>27.295141440880307</v>
      </c>
      <c r="P731" s="270">
        <v>14.447118770538868</v>
      </c>
      <c r="Q731" s="270">
        <v>14.21115035658678</v>
      </c>
      <c r="R731" s="270">
        <v>14.466036121492062</v>
      </c>
      <c r="S731" s="270">
        <v>14.374768416205905</v>
      </c>
      <c r="T731" s="270">
        <v>678.12724226442833</v>
      </c>
      <c r="U731" s="270">
        <v>3.7359239027060323</v>
      </c>
      <c r="V731" s="634">
        <v>10</v>
      </c>
    </row>
    <row r="732" spans="1:22" ht="13.5" customHeight="1">
      <c r="A732" s="509" t="s">
        <v>943</v>
      </c>
      <c r="B732" s="511"/>
      <c r="C732" s="635" t="s">
        <v>944</v>
      </c>
      <c r="D732" s="265" t="s">
        <v>788</v>
      </c>
      <c r="E732" s="271">
        <v>95.1</v>
      </c>
      <c r="F732" s="295">
        <v>166</v>
      </c>
      <c r="G732" s="271">
        <v>5.86</v>
      </c>
      <c r="H732" s="271">
        <v>31.06</v>
      </c>
      <c r="I732" s="271">
        <v>430.03412969283278</v>
      </c>
      <c r="J732" s="271">
        <v>21.8</v>
      </c>
      <c r="K732" s="271">
        <v>70.186735350933688</v>
      </c>
      <c r="L732" s="271">
        <v>130.16</v>
      </c>
      <c r="M732" s="271">
        <v>120.66</v>
      </c>
      <c r="N732" s="273">
        <v>92.701290719114937</v>
      </c>
      <c r="O732" s="273">
        <v>26.2</v>
      </c>
      <c r="P732" s="273">
        <v>236.48</v>
      </c>
      <c r="Q732" s="273">
        <v>242.28</v>
      </c>
      <c r="R732" s="489"/>
      <c r="S732" s="273">
        <v>239.38</v>
      </c>
      <c r="T732" s="271">
        <v>647.74</v>
      </c>
      <c r="U732" s="273">
        <v>2.2462155293523414</v>
      </c>
      <c r="V732" s="489">
        <v>5</v>
      </c>
    </row>
    <row r="733" spans="1:22" ht="13.5" customHeight="1">
      <c r="A733" s="509"/>
      <c r="B733" s="511"/>
      <c r="C733" s="509" t="s">
        <v>673</v>
      </c>
      <c r="D733" s="265" t="s">
        <v>786</v>
      </c>
      <c r="E733" s="271">
        <v>95.5</v>
      </c>
      <c r="F733" s="295">
        <v>163</v>
      </c>
      <c r="G733" s="271">
        <v>7.2</v>
      </c>
      <c r="H733" s="271">
        <v>31</v>
      </c>
      <c r="I733" s="271">
        <v>330.55555555555554</v>
      </c>
      <c r="J733" s="271">
        <v>21.54</v>
      </c>
      <c r="K733" s="271">
        <v>69.483870967741936</v>
      </c>
      <c r="L733" s="271">
        <v>134.6</v>
      </c>
      <c r="M733" s="271">
        <v>123.8</v>
      </c>
      <c r="N733" s="273">
        <v>91.976225854383358</v>
      </c>
      <c r="O733" s="273">
        <v>27.9</v>
      </c>
      <c r="P733" s="273">
        <v>151.30000000000001</v>
      </c>
      <c r="Q733" s="273">
        <v>146.91</v>
      </c>
      <c r="R733" s="489"/>
      <c r="S733" s="273">
        <v>149.10500000000002</v>
      </c>
      <c r="T733" s="271">
        <v>764.65</v>
      </c>
      <c r="U733" s="273">
        <v>6.0908775580991987</v>
      </c>
      <c r="V733" s="489">
        <v>1</v>
      </c>
    </row>
    <row r="734" spans="1:22" ht="13.5" customHeight="1">
      <c r="A734" s="509"/>
      <c r="B734" s="511"/>
      <c r="C734" s="509" t="s">
        <v>673</v>
      </c>
      <c r="D734" s="265" t="s">
        <v>809</v>
      </c>
      <c r="E734" s="296">
        <v>106</v>
      </c>
      <c r="F734" s="295">
        <v>157</v>
      </c>
      <c r="G734" s="271">
        <v>5.18</v>
      </c>
      <c r="H734" s="271">
        <v>28.4</v>
      </c>
      <c r="I734" s="271">
        <v>448.26254826254825</v>
      </c>
      <c r="J734" s="271">
        <v>24.8</v>
      </c>
      <c r="K734" s="271">
        <v>87.323943661971839</v>
      </c>
      <c r="L734" s="271">
        <v>138.30000000000001</v>
      </c>
      <c r="M734" s="271">
        <v>120</v>
      </c>
      <c r="N734" s="273">
        <v>86.767895878524939</v>
      </c>
      <c r="O734" s="273">
        <v>26.125</v>
      </c>
      <c r="P734" s="273">
        <v>407.3</v>
      </c>
      <c r="Q734" s="273">
        <v>441.6</v>
      </c>
      <c r="R734" s="489"/>
      <c r="S734" s="273">
        <v>424.45000000000005</v>
      </c>
      <c r="T734" s="271">
        <v>848.90000000000009</v>
      </c>
      <c r="U734" s="273">
        <v>6.4985572701041354</v>
      </c>
      <c r="V734" s="265">
        <v>3</v>
      </c>
    </row>
    <row r="735" spans="1:22" ht="13.5" customHeight="1">
      <c r="A735" s="509"/>
      <c r="B735" s="511"/>
      <c r="C735" s="509" t="s">
        <v>673</v>
      </c>
      <c r="D735" s="265" t="s">
        <v>834</v>
      </c>
      <c r="E735" s="271">
        <v>101.3</v>
      </c>
      <c r="F735" s="295">
        <v>158</v>
      </c>
      <c r="G735" s="271">
        <v>4.2</v>
      </c>
      <c r="H735" s="271">
        <v>38.9</v>
      </c>
      <c r="I735" s="271">
        <v>826.19047619047615</v>
      </c>
      <c r="J735" s="271">
        <v>26.2</v>
      </c>
      <c r="K735" s="271">
        <v>67.352185089974299</v>
      </c>
      <c r="L735" s="271">
        <v>112</v>
      </c>
      <c r="M735" s="271">
        <v>99.2</v>
      </c>
      <c r="N735" s="273">
        <v>88.571428571428584</v>
      </c>
      <c r="O735" s="273">
        <v>26.1</v>
      </c>
      <c r="P735" s="273">
        <v>201.1</v>
      </c>
      <c r="Q735" s="273">
        <v>201.3</v>
      </c>
      <c r="R735" s="489"/>
      <c r="S735" s="273">
        <v>201.2</v>
      </c>
      <c r="T735" s="271">
        <v>670.7</v>
      </c>
      <c r="U735" s="273">
        <v>4.807792478383174</v>
      </c>
      <c r="V735" s="295">
        <v>4</v>
      </c>
    </row>
    <row r="736" spans="1:22" ht="13.5" customHeight="1">
      <c r="A736" s="509"/>
      <c r="B736" s="511"/>
      <c r="C736" s="509" t="s">
        <v>673</v>
      </c>
      <c r="D736" s="265" t="s">
        <v>808</v>
      </c>
      <c r="E736" s="271">
        <v>96.9</v>
      </c>
      <c r="F736" s="295">
        <v>158</v>
      </c>
      <c r="G736" s="271">
        <v>7.5</v>
      </c>
      <c r="H736" s="271">
        <v>26.1</v>
      </c>
      <c r="I736" s="271">
        <v>248</v>
      </c>
      <c r="J736" s="271">
        <v>20.5</v>
      </c>
      <c r="K736" s="271">
        <v>78.544061302681996</v>
      </c>
      <c r="L736" s="271">
        <v>165.3</v>
      </c>
      <c r="M736" s="271">
        <v>155.5</v>
      </c>
      <c r="N736" s="273">
        <v>94.071385359951591</v>
      </c>
      <c r="O736" s="273">
        <v>24.5</v>
      </c>
      <c r="P736" s="273">
        <v>170.7</v>
      </c>
      <c r="Q736" s="273">
        <v>179.2</v>
      </c>
      <c r="R736" s="489"/>
      <c r="S736" s="273">
        <v>174.95</v>
      </c>
      <c r="T736" s="271">
        <v>699.6</v>
      </c>
      <c r="U736" s="273">
        <v>-6.93</v>
      </c>
      <c r="V736" s="295">
        <v>5</v>
      </c>
    </row>
    <row r="737" spans="1:22" ht="13.5" customHeight="1">
      <c r="A737" s="509"/>
      <c r="B737" s="511"/>
      <c r="C737" s="509" t="s">
        <v>673</v>
      </c>
      <c r="D737" s="265" t="s">
        <v>816</v>
      </c>
      <c r="E737" s="645">
        <v>92.8</v>
      </c>
      <c r="F737" s="295">
        <v>157</v>
      </c>
      <c r="G737" s="271">
        <v>7.2853749999999993</v>
      </c>
      <c r="H737" s="271">
        <v>27.241875</v>
      </c>
      <c r="I737" s="271">
        <v>273.92550143266482</v>
      </c>
      <c r="J737" s="271">
        <v>21.605625</v>
      </c>
      <c r="K737" s="271">
        <v>79.310344827586206</v>
      </c>
      <c r="L737" s="271">
        <v>145.58461538461538</v>
      </c>
      <c r="M737" s="271">
        <v>137.68290769230765</v>
      </c>
      <c r="N737" s="273">
        <v>94.572429462115579</v>
      </c>
      <c r="O737" s="273">
        <v>26.242603550295854</v>
      </c>
      <c r="P737" s="273">
        <v>212.24502420656273</v>
      </c>
      <c r="Q737" s="273">
        <v>205.20467993544921</v>
      </c>
      <c r="R737" s="489"/>
      <c r="S737" s="273">
        <v>208.72485207100596</v>
      </c>
      <c r="T737" s="271">
        <v>834.89940828402382</v>
      </c>
      <c r="U737" s="273">
        <v>0.51790185188937599</v>
      </c>
      <c r="V737" s="295">
        <v>5</v>
      </c>
    </row>
    <row r="738" spans="1:22" ht="13.5" customHeight="1">
      <c r="A738" s="509"/>
      <c r="B738" s="511"/>
      <c r="C738" s="509" t="s">
        <v>673</v>
      </c>
      <c r="D738" s="265" t="s">
        <v>814</v>
      </c>
      <c r="E738" s="271">
        <v>90.6</v>
      </c>
      <c r="F738" s="295">
        <v>150</v>
      </c>
      <c r="G738" s="271">
        <v>4.0999999999999996</v>
      </c>
      <c r="H738" s="271">
        <v>26.5</v>
      </c>
      <c r="I738" s="271">
        <v>546.34146341463418</v>
      </c>
      <c r="J738" s="271">
        <v>16.100000000000001</v>
      </c>
      <c r="K738" s="271">
        <v>60.754716981132084</v>
      </c>
      <c r="L738" s="271">
        <v>174.7</v>
      </c>
      <c r="M738" s="271">
        <v>168.5</v>
      </c>
      <c r="N738" s="273">
        <v>96.451058958214091</v>
      </c>
      <c r="O738" s="273">
        <v>29</v>
      </c>
      <c r="P738" s="273">
        <v>197.73</v>
      </c>
      <c r="Q738" s="273">
        <v>200.96</v>
      </c>
      <c r="R738" s="489"/>
      <c r="S738" s="273">
        <v>199.345</v>
      </c>
      <c r="T738" s="271">
        <v>738.32</v>
      </c>
      <c r="U738" s="273">
        <v>3.0978485726106642</v>
      </c>
      <c r="V738" s="295">
        <v>5</v>
      </c>
    </row>
    <row r="739" spans="1:22" ht="13.5" customHeight="1">
      <c r="A739" s="509"/>
      <c r="B739" s="511"/>
      <c r="C739" s="509" t="s">
        <v>674</v>
      </c>
      <c r="D739" s="268" t="s">
        <v>945</v>
      </c>
      <c r="E739" s="304">
        <v>96.885714285714286</v>
      </c>
      <c r="F739" s="304">
        <v>158.42857142857142</v>
      </c>
      <c r="G739" s="304">
        <v>5.9036249999999999</v>
      </c>
      <c r="H739" s="304">
        <v>29.885982142857141</v>
      </c>
      <c r="I739" s="304">
        <v>443.32995350695882</v>
      </c>
      <c r="J739" s="304">
        <v>21.792232142857141</v>
      </c>
      <c r="K739" s="304">
        <v>73.279408311717447</v>
      </c>
      <c r="L739" s="304">
        <v>142.94923076923075</v>
      </c>
      <c r="M739" s="304">
        <v>132.19184395604393</v>
      </c>
      <c r="N739" s="305">
        <v>92.158816400533283</v>
      </c>
      <c r="O739" s="305">
        <v>26.581086221470834</v>
      </c>
      <c r="P739" s="305">
        <v>225.26500345808037</v>
      </c>
      <c r="Q739" s="305">
        <v>231.06495427649273</v>
      </c>
      <c r="R739" s="489"/>
      <c r="S739" s="305">
        <v>228.16497886728658</v>
      </c>
      <c r="T739" s="304">
        <v>743.54420118343194</v>
      </c>
      <c r="U739" s="303">
        <v>2.261459541076086</v>
      </c>
      <c r="V739" s="625">
        <v>5</v>
      </c>
    </row>
    <row r="740" spans="1:22" ht="13.5" customHeight="1">
      <c r="A740" s="509" t="s">
        <v>888</v>
      </c>
      <c r="B740" s="511" t="s">
        <v>649</v>
      </c>
      <c r="C740" s="509" t="s">
        <v>650</v>
      </c>
      <c r="D740" s="265" t="s">
        <v>788</v>
      </c>
      <c r="E740" s="300">
        <v>96.5</v>
      </c>
      <c r="F740" s="300">
        <v>161</v>
      </c>
      <c r="G740" s="300">
        <v>6.47</v>
      </c>
      <c r="H740" s="300">
        <v>29.46</v>
      </c>
      <c r="I740" s="300">
        <v>455.33</v>
      </c>
      <c r="J740" s="300">
        <v>22.3</v>
      </c>
      <c r="K740" s="300">
        <v>75.7</v>
      </c>
      <c r="L740" s="300">
        <v>130.4</v>
      </c>
      <c r="M740" s="300">
        <v>120.9</v>
      </c>
      <c r="N740" s="300">
        <v>92.7</v>
      </c>
      <c r="O740" s="300">
        <v>26.18</v>
      </c>
      <c r="P740" s="273">
        <v>14.54</v>
      </c>
      <c r="Q740" s="273">
        <v>14.68</v>
      </c>
      <c r="R740" s="273">
        <v>14.28</v>
      </c>
      <c r="S740" s="273">
        <f t="shared" ref="S740:S749" si="72">AVERAGE(P740:R740)</f>
        <v>14.5</v>
      </c>
      <c r="T740" s="273">
        <v>639.6</v>
      </c>
      <c r="U740" s="273">
        <v>5.46</v>
      </c>
      <c r="V740" s="265">
        <v>4</v>
      </c>
    </row>
    <row r="741" spans="1:22" ht="13.5" customHeight="1">
      <c r="A741" s="509"/>
      <c r="B741" s="511"/>
      <c r="C741" s="509"/>
      <c r="D741" s="265" t="s">
        <v>787</v>
      </c>
      <c r="E741" s="300">
        <v>104.6</v>
      </c>
      <c r="F741" s="300">
        <v>154</v>
      </c>
      <c r="G741" s="300">
        <v>8.1</v>
      </c>
      <c r="H741" s="300">
        <v>34.9</v>
      </c>
      <c r="I741" s="300">
        <v>330.6</v>
      </c>
      <c r="J741" s="300">
        <v>24.57</v>
      </c>
      <c r="K741" s="300">
        <v>70.400000000000006</v>
      </c>
      <c r="L741" s="300">
        <v>124.1</v>
      </c>
      <c r="M741" s="300">
        <v>114.9</v>
      </c>
      <c r="N741" s="300">
        <v>92.6</v>
      </c>
      <c r="O741" s="300">
        <v>24.71</v>
      </c>
      <c r="P741" s="273">
        <v>14.58</v>
      </c>
      <c r="Q741" s="273">
        <v>14.72</v>
      </c>
      <c r="R741" s="273">
        <v>14.48</v>
      </c>
      <c r="S741" s="273">
        <f t="shared" si="72"/>
        <v>14.593333333333334</v>
      </c>
      <c r="T741" s="273">
        <v>648.6</v>
      </c>
      <c r="U741" s="273">
        <v>2.5299999999999998</v>
      </c>
      <c r="V741" s="265">
        <v>10</v>
      </c>
    </row>
    <row r="742" spans="1:22" ht="13.5" customHeight="1">
      <c r="A742" s="509"/>
      <c r="B742" s="511"/>
      <c r="C742" s="509"/>
      <c r="D742" s="265" t="s">
        <v>822</v>
      </c>
      <c r="E742" s="300">
        <v>94.2</v>
      </c>
      <c r="F742" s="300">
        <v>159</v>
      </c>
      <c r="G742" s="300">
        <v>7.1</v>
      </c>
      <c r="H742" s="300">
        <v>24.3</v>
      </c>
      <c r="I742" s="300">
        <v>242.7</v>
      </c>
      <c r="J742" s="300">
        <v>21.6</v>
      </c>
      <c r="K742" s="300">
        <v>88.9</v>
      </c>
      <c r="L742" s="300">
        <v>146.19999999999999</v>
      </c>
      <c r="M742" s="300">
        <v>139.30000000000001</v>
      </c>
      <c r="N742" s="300">
        <v>95.3</v>
      </c>
      <c r="O742" s="300">
        <v>24.5</v>
      </c>
      <c r="P742" s="273">
        <v>15.9</v>
      </c>
      <c r="Q742" s="273">
        <v>15.8</v>
      </c>
      <c r="R742" s="273">
        <v>15</v>
      </c>
      <c r="S742" s="273">
        <f t="shared" si="72"/>
        <v>15.566666666666668</v>
      </c>
      <c r="T742" s="273">
        <v>691.8</v>
      </c>
      <c r="U742" s="273">
        <v>3.52</v>
      </c>
      <c r="V742" s="265">
        <v>4</v>
      </c>
    </row>
    <row r="743" spans="1:22" ht="13.5" customHeight="1">
      <c r="A743" s="509"/>
      <c r="B743" s="511"/>
      <c r="C743" s="509"/>
      <c r="D743" s="265" t="s">
        <v>793</v>
      </c>
      <c r="E743" s="300">
        <v>98</v>
      </c>
      <c r="F743" s="300">
        <v>164</v>
      </c>
      <c r="G743" s="300">
        <v>6.19</v>
      </c>
      <c r="H743" s="300">
        <v>28.1</v>
      </c>
      <c r="I743" s="300">
        <v>353.96</v>
      </c>
      <c r="J743" s="300">
        <v>23.35</v>
      </c>
      <c r="K743" s="300">
        <v>83.1</v>
      </c>
      <c r="L743" s="300">
        <v>125.98</v>
      </c>
      <c r="M743" s="300">
        <v>110.34</v>
      </c>
      <c r="N743" s="300">
        <v>87.59</v>
      </c>
      <c r="O743" s="300">
        <v>24.57</v>
      </c>
      <c r="P743" s="273">
        <v>13.61</v>
      </c>
      <c r="Q743" s="273">
        <v>12.95</v>
      </c>
      <c r="R743" s="273">
        <v>13.31</v>
      </c>
      <c r="S743" s="273">
        <f t="shared" si="72"/>
        <v>13.29</v>
      </c>
      <c r="T743" s="273">
        <v>586.01</v>
      </c>
      <c r="U743" s="273">
        <v>2.78</v>
      </c>
      <c r="V743" s="265">
        <v>8</v>
      </c>
    </row>
    <row r="744" spans="1:22" ht="13.5" customHeight="1">
      <c r="A744" s="509"/>
      <c r="B744" s="511"/>
      <c r="C744" s="509"/>
      <c r="D744" s="265" t="s">
        <v>834</v>
      </c>
      <c r="E744" s="300">
        <v>99.1</v>
      </c>
      <c r="F744" s="300">
        <v>168</v>
      </c>
      <c r="G744" s="300">
        <v>3.4</v>
      </c>
      <c r="H744" s="300">
        <v>34.200000000000003</v>
      </c>
      <c r="I744" s="300">
        <v>1006</v>
      </c>
      <c r="J744" s="300">
        <v>26.9</v>
      </c>
      <c r="K744" s="300">
        <v>78.7</v>
      </c>
      <c r="L744" s="300">
        <v>124.1</v>
      </c>
      <c r="M744" s="300">
        <v>97.3</v>
      </c>
      <c r="N744" s="300">
        <v>78.400000000000006</v>
      </c>
      <c r="O744" s="300">
        <v>26.8</v>
      </c>
      <c r="P744" s="273">
        <v>13.74</v>
      </c>
      <c r="Q744" s="273">
        <v>13.77</v>
      </c>
      <c r="R744" s="273">
        <v>13.82</v>
      </c>
      <c r="S744" s="273">
        <f t="shared" si="72"/>
        <v>13.776666666666666</v>
      </c>
      <c r="T744" s="273">
        <v>688.67</v>
      </c>
      <c r="U744" s="273">
        <v>8.4</v>
      </c>
      <c r="V744" s="265">
        <v>2</v>
      </c>
    </row>
    <row r="745" spans="1:22" ht="13.5" customHeight="1">
      <c r="A745" s="509"/>
      <c r="B745" s="511"/>
      <c r="C745" s="509"/>
      <c r="D745" s="265" t="s">
        <v>809</v>
      </c>
      <c r="E745" s="300">
        <v>100</v>
      </c>
      <c r="F745" s="300">
        <v>160</v>
      </c>
      <c r="G745" s="300">
        <v>7.1</v>
      </c>
      <c r="H745" s="300">
        <v>26.6</v>
      </c>
      <c r="I745" s="300">
        <v>274</v>
      </c>
      <c r="J745" s="300">
        <v>22.4</v>
      </c>
      <c r="K745" s="300">
        <v>84</v>
      </c>
      <c r="L745" s="300">
        <v>127.9</v>
      </c>
      <c r="M745" s="300">
        <v>114.1</v>
      </c>
      <c r="N745" s="300">
        <v>89.2</v>
      </c>
      <c r="O745" s="300">
        <v>25.5</v>
      </c>
      <c r="P745" s="273">
        <v>12.53</v>
      </c>
      <c r="Q745" s="273">
        <v>12.36</v>
      </c>
      <c r="R745" s="273">
        <v>12.19</v>
      </c>
      <c r="S745" s="273">
        <f t="shared" si="72"/>
        <v>12.36</v>
      </c>
      <c r="T745" s="273">
        <v>618</v>
      </c>
      <c r="U745" s="273">
        <v>-0.80256821829856695</v>
      </c>
      <c r="V745" s="265">
        <v>13</v>
      </c>
    </row>
    <row r="746" spans="1:22" ht="13.5" customHeight="1">
      <c r="A746" s="509"/>
      <c r="B746" s="511"/>
      <c r="C746" s="509"/>
      <c r="D746" s="265" t="s">
        <v>810</v>
      </c>
      <c r="E746" s="300">
        <v>98</v>
      </c>
      <c r="F746" s="300">
        <v>158</v>
      </c>
      <c r="G746" s="300">
        <v>6.8</v>
      </c>
      <c r="H746" s="300">
        <v>25.8</v>
      </c>
      <c r="I746" s="300">
        <v>279.3</v>
      </c>
      <c r="J746" s="300">
        <v>21</v>
      </c>
      <c r="K746" s="300">
        <v>81.099999999999994</v>
      </c>
      <c r="L746" s="300">
        <v>147.19999999999999</v>
      </c>
      <c r="M746" s="300">
        <v>140.9</v>
      </c>
      <c r="N746" s="300">
        <v>95.7</v>
      </c>
      <c r="O746" s="300">
        <v>25.3</v>
      </c>
      <c r="P746" s="273">
        <v>14.7</v>
      </c>
      <c r="Q746" s="273">
        <v>14.55</v>
      </c>
      <c r="R746" s="273">
        <v>14.38</v>
      </c>
      <c r="S746" s="273">
        <f t="shared" si="72"/>
        <v>14.543333333333335</v>
      </c>
      <c r="T746" s="273">
        <v>727.2</v>
      </c>
      <c r="U746" s="273">
        <v>5.85</v>
      </c>
      <c r="V746" s="265">
        <v>3</v>
      </c>
    </row>
    <row r="747" spans="1:22" ht="13.5" customHeight="1">
      <c r="A747" s="509"/>
      <c r="B747" s="511"/>
      <c r="C747" s="509"/>
      <c r="D747" s="265" t="s">
        <v>814</v>
      </c>
      <c r="E747" s="300">
        <v>94.3</v>
      </c>
      <c r="F747" s="300">
        <v>165</v>
      </c>
      <c r="G747" s="300">
        <v>7.4</v>
      </c>
      <c r="H747" s="300">
        <v>29.6</v>
      </c>
      <c r="I747" s="300">
        <v>300</v>
      </c>
      <c r="J747" s="300">
        <v>21.5</v>
      </c>
      <c r="K747" s="300">
        <v>72.64</v>
      </c>
      <c r="L747" s="300">
        <v>157.5</v>
      </c>
      <c r="M747" s="300">
        <v>138.80000000000001</v>
      </c>
      <c r="N747" s="300">
        <v>88.13</v>
      </c>
      <c r="O747" s="300">
        <v>25.85</v>
      </c>
      <c r="P747" s="273">
        <v>15.34</v>
      </c>
      <c r="Q747" s="273">
        <v>16.670000000000002</v>
      </c>
      <c r="R747" s="273">
        <v>16.690000000000001</v>
      </c>
      <c r="S747" s="273">
        <f t="shared" si="72"/>
        <v>16.233333333333334</v>
      </c>
      <c r="T747" s="273">
        <v>695.03</v>
      </c>
      <c r="U747" s="267">
        <v>2.6556384314304702</v>
      </c>
      <c r="V747" s="265">
        <v>7</v>
      </c>
    </row>
    <row r="748" spans="1:22" ht="13.5" customHeight="1">
      <c r="A748" s="509"/>
      <c r="B748" s="511"/>
      <c r="C748" s="509"/>
      <c r="D748" s="265" t="s">
        <v>812</v>
      </c>
      <c r="E748" s="300">
        <v>101.4</v>
      </c>
      <c r="F748" s="300">
        <v>155</v>
      </c>
      <c r="G748" s="300">
        <v>5.92</v>
      </c>
      <c r="H748" s="300">
        <v>30.7</v>
      </c>
      <c r="I748" s="300">
        <v>518.79999999999995</v>
      </c>
      <c r="J748" s="300">
        <v>23.6</v>
      </c>
      <c r="K748" s="300">
        <v>76.8</v>
      </c>
      <c r="L748" s="300">
        <v>117.4</v>
      </c>
      <c r="M748" s="300">
        <v>105</v>
      </c>
      <c r="N748" s="300">
        <v>89.4</v>
      </c>
      <c r="O748" s="300">
        <v>26.7</v>
      </c>
      <c r="P748" s="273">
        <v>12.39</v>
      </c>
      <c r="Q748" s="273">
        <v>12.5</v>
      </c>
      <c r="R748" s="273">
        <v>13.57</v>
      </c>
      <c r="S748" s="273">
        <f t="shared" si="72"/>
        <v>12.82</v>
      </c>
      <c r="T748" s="273">
        <v>645</v>
      </c>
      <c r="U748" s="273">
        <v>3.27</v>
      </c>
      <c r="V748" s="265">
        <v>8</v>
      </c>
    </row>
    <row r="749" spans="1:22" ht="13.5" customHeight="1">
      <c r="A749" s="509"/>
      <c r="B749" s="511"/>
      <c r="C749" s="509"/>
      <c r="D749" s="265" t="s">
        <v>835</v>
      </c>
      <c r="E749" s="300">
        <v>94.6</v>
      </c>
      <c r="F749" s="300">
        <v>166</v>
      </c>
      <c r="G749" s="300">
        <v>7.15316666666667</v>
      </c>
      <c r="H749" s="300">
        <v>31.228999999999999</v>
      </c>
      <c r="I749" s="300">
        <v>336.57587548638099</v>
      </c>
      <c r="J749" s="300">
        <v>22.155333333333299</v>
      </c>
      <c r="K749" s="300">
        <v>70.944741532976806</v>
      </c>
      <c r="L749" s="300">
        <v>153.58820820343499</v>
      </c>
      <c r="M749" s="300">
        <v>141.55391375852199</v>
      </c>
      <c r="N749" s="300">
        <v>92.164571365418396</v>
      </c>
      <c r="O749" s="300">
        <v>27.090729783037499</v>
      </c>
      <c r="P749" s="273">
        <v>14.0319053254438</v>
      </c>
      <c r="Q749" s="273">
        <v>14.501263313609501</v>
      </c>
      <c r="R749" s="273">
        <v>13.9882721893491</v>
      </c>
      <c r="S749" s="273">
        <f t="shared" si="72"/>
        <v>14.173813609467468</v>
      </c>
      <c r="T749" s="273">
        <v>708.69068047337305</v>
      </c>
      <c r="U749" s="273">
        <v>2.12122721059594</v>
      </c>
      <c r="V749" s="265" t="s">
        <v>651</v>
      </c>
    </row>
    <row r="750" spans="1:22" ht="13.5" customHeight="1">
      <c r="A750" s="509"/>
      <c r="B750" s="511"/>
      <c r="C750" s="509"/>
      <c r="D750" s="490" t="s">
        <v>745</v>
      </c>
      <c r="E750" s="302">
        <f t="shared" ref="E750:T750" si="73">AVERAGE(E740:E749)</f>
        <v>98.07</v>
      </c>
      <c r="F750" s="302">
        <f t="shared" si="73"/>
        <v>161</v>
      </c>
      <c r="G750" s="302">
        <f t="shared" si="73"/>
        <v>6.5633166666666671</v>
      </c>
      <c r="H750" s="302">
        <f t="shared" si="73"/>
        <v>29.488899999999994</v>
      </c>
      <c r="I750" s="302">
        <f t="shared" si="73"/>
        <v>409.72658754863812</v>
      </c>
      <c r="J750" s="302">
        <f t="shared" si="73"/>
        <v>22.937533333333327</v>
      </c>
      <c r="K750" s="302">
        <f t="shared" si="73"/>
        <v>78.228474153297668</v>
      </c>
      <c r="L750" s="302">
        <f t="shared" si="73"/>
        <v>135.43682082034348</v>
      </c>
      <c r="M750" s="302">
        <f t="shared" si="73"/>
        <v>122.30939137585219</v>
      </c>
      <c r="N750" s="302">
        <f t="shared" si="73"/>
        <v>90.118457136541849</v>
      </c>
      <c r="O750" s="302">
        <f t="shared" si="73"/>
        <v>25.720072978303751</v>
      </c>
      <c r="P750" s="303">
        <f t="shared" si="73"/>
        <v>14.136190532544379</v>
      </c>
      <c r="Q750" s="303">
        <f t="shared" si="73"/>
        <v>14.250126331360951</v>
      </c>
      <c r="R750" s="303">
        <f t="shared" si="73"/>
        <v>14.170827218934908</v>
      </c>
      <c r="S750" s="303">
        <f t="shared" si="73"/>
        <v>14.18571469428008</v>
      </c>
      <c r="T750" s="303">
        <f t="shared" si="73"/>
        <v>664.86006804733734</v>
      </c>
      <c r="U750" s="303">
        <v>3.58678862281704</v>
      </c>
      <c r="V750" s="644">
        <v>6</v>
      </c>
    </row>
    <row r="751" spans="1:22" ht="13.5" customHeight="1">
      <c r="A751" s="509" t="s">
        <v>942</v>
      </c>
      <c r="B751" s="511"/>
      <c r="C751" s="610" t="s">
        <v>725</v>
      </c>
      <c r="D751" s="266" t="s">
        <v>788</v>
      </c>
      <c r="E751" s="266">
        <v>94.6</v>
      </c>
      <c r="F751" s="266">
        <v>166</v>
      </c>
      <c r="G751" s="266">
        <v>4.6100000000000003</v>
      </c>
      <c r="H751" s="266">
        <v>31.28</v>
      </c>
      <c r="I751" s="266">
        <v>578.52</v>
      </c>
      <c r="J751" s="266">
        <v>22.4</v>
      </c>
      <c r="K751" s="266">
        <v>71.61</v>
      </c>
      <c r="L751" s="266">
        <v>128.9</v>
      </c>
      <c r="M751" s="266">
        <v>119.1</v>
      </c>
      <c r="N751" s="281">
        <v>92.4</v>
      </c>
      <c r="O751" s="281">
        <v>26.8</v>
      </c>
      <c r="P751" s="267">
        <v>15.86</v>
      </c>
      <c r="Q751" s="267">
        <v>16.14</v>
      </c>
      <c r="R751" s="267">
        <v>16.059999999999999</v>
      </c>
      <c r="S751" s="267">
        <v>16.02</v>
      </c>
      <c r="T751" s="267">
        <v>706.3845238095239</v>
      </c>
      <c r="U751" s="267">
        <v>10.178817056396152</v>
      </c>
      <c r="V751" s="265">
        <v>3</v>
      </c>
    </row>
    <row r="752" spans="1:22" ht="13.5" customHeight="1">
      <c r="A752" s="509"/>
      <c r="B752" s="511"/>
      <c r="C752" s="610" t="s">
        <v>725</v>
      </c>
      <c r="D752" s="266" t="s">
        <v>787</v>
      </c>
      <c r="E752" s="266">
        <v>100</v>
      </c>
      <c r="F752" s="266">
        <v>154</v>
      </c>
      <c r="G752" s="266">
        <v>8</v>
      </c>
      <c r="H752" s="266">
        <v>37.5</v>
      </c>
      <c r="I752" s="266">
        <v>368.8</v>
      </c>
      <c r="J752" s="266">
        <v>25.5</v>
      </c>
      <c r="K752" s="266">
        <v>68</v>
      </c>
      <c r="L752" s="266">
        <v>120.5</v>
      </c>
      <c r="M752" s="266">
        <v>110.1</v>
      </c>
      <c r="N752" s="281">
        <v>91.4</v>
      </c>
      <c r="O752" s="281">
        <v>27.66</v>
      </c>
      <c r="P752" s="267">
        <v>15.92</v>
      </c>
      <c r="Q752" s="267">
        <v>16.22</v>
      </c>
      <c r="R752" s="267">
        <v>15.68</v>
      </c>
      <c r="S752" s="267">
        <v>15.94</v>
      </c>
      <c r="T752" s="267">
        <v>681.23064102564103</v>
      </c>
      <c r="U752" s="267">
        <v>7.3641670408621493</v>
      </c>
      <c r="V752" s="265">
        <v>2</v>
      </c>
    </row>
    <row r="753" spans="1:22" ht="13.5" customHeight="1">
      <c r="A753" s="509"/>
      <c r="B753" s="511"/>
      <c r="C753" s="610" t="s">
        <v>725</v>
      </c>
      <c r="D753" s="266" t="s">
        <v>822</v>
      </c>
      <c r="E753" s="266">
        <v>96.7</v>
      </c>
      <c r="F753" s="266">
        <v>165</v>
      </c>
      <c r="G753" s="266">
        <v>7.4</v>
      </c>
      <c r="H753" s="266">
        <v>31.3</v>
      </c>
      <c r="I753" s="266">
        <v>321.2</v>
      </c>
      <c r="J753" s="266">
        <v>21.2</v>
      </c>
      <c r="K753" s="266">
        <v>67.900000000000006</v>
      </c>
      <c r="L753" s="266">
        <v>117.4</v>
      </c>
      <c r="M753" s="266">
        <v>105</v>
      </c>
      <c r="N753" s="281">
        <v>89.4</v>
      </c>
      <c r="O753" s="281">
        <v>25.7</v>
      </c>
      <c r="P753" s="267">
        <v>12.06</v>
      </c>
      <c r="Q753" s="267">
        <v>11.01</v>
      </c>
      <c r="R753" s="267">
        <v>12.37</v>
      </c>
      <c r="S753" s="267">
        <v>11.813333333333333</v>
      </c>
      <c r="T753" s="267">
        <v>583.4036543209877</v>
      </c>
      <c r="U753" s="267">
        <v>-9.0815802975885056</v>
      </c>
      <c r="V753" s="265">
        <v>16</v>
      </c>
    </row>
    <row r="754" spans="1:22" ht="13.5" customHeight="1">
      <c r="A754" s="509"/>
      <c r="B754" s="511"/>
      <c r="C754" s="610" t="s">
        <v>725</v>
      </c>
      <c r="D754" s="266" t="s">
        <v>836</v>
      </c>
      <c r="E754" s="266">
        <v>99.3</v>
      </c>
      <c r="F754" s="266">
        <v>161</v>
      </c>
      <c r="G754" s="266">
        <v>6</v>
      </c>
      <c r="H754" s="266">
        <v>29.58</v>
      </c>
      <c r="I754" s="266">
        <v>392.86</v>
      </c>
      <c r="J754" s="266">
        <v>22.38</v>
      </c>
      <c r="K754" s="266">
        <v>75.680000000000007</v>
      </c>
      <c r="L754" s="266">
        <v>124.4</v>
      </c>
      <c r="M754" s="266">
        <v>119.7</v>
      </c>
      <c r="N754" s="281">
        <v>96.22</v>
      </c>
      <c r="O754" s="281">
        <v>26.21</v>
      </c>
      <c r="P754" s="267">
        <v>15.26</v>
      </c>
      <c r="Q754" s="267">
        <v>15.47</v>
      </c>
      <c r="R754" s="267">
        <v>14.94</v>
      </c>
      <c r="S754" s="267">
        <v>15.223333333333334</v>
      </c>
      <c r="T754" s="267">
        <v>671.25637125220476</v>
      </c>
      <c r="U754" s="267">
        <v>5.889172269881759</v>
      </c>
      <c r="V754" s="265">
        <v>4</v>
      </c>
    </row>
    <row r="755" spans="1:22" ht="13.5" customHeight="1">
      <c r="A755" s="509"/>
      <c r="B755" s="511"/>
      <c r="C755" s="610" t="s">
        <v>725</v>
      </c>
      <c r="D755" s="266" t="s">
        <v>834</v>
      </c>
      <c r="E755" s="266">
        <v>102.1</v>
      </c>
      <c r="F755" s="266">
        <v>165</v>
      </c>
      <c r="G755" s="266">
        <v>4.0999999999999996</v>
      </c>
      <c r="H755" s="266">
        <v>33.4</v>
      </c>
      <c r="I755" s="266">
        <v>815</v>
      </c>
      <c r="J755" s="266">
        <v>25.46</v>
      </c>
      <c r="K755" s="266">
        <v>76.23</v>
      </c>
      <c r="L755" s="266">
        <v>127.4</v>
      </c>
      <c r="M755" s="266">
        <v>99.5</v>
      </c>
      <c r="N755" s="281">
        <v>78.099999999999994</v>
      </c>
      <c r="O755" s="281">
        <v>26.2</v>
      </c>
      <c r="P755" s="267">
        <v>13.12</v>
      </c>
      <c r="Q755" s="267">
        <v>13.05</v>
      </c>
      <c r="R755" s="267">
        <v>13.18</v>
      </c>
      <c r="S755" s="267">
        <v>13.116666666666667</v>
      </c>
      <c r="T755" s="267">
        <v>655.83333333333337</v>
      </c>
      <c r="U755" s="267">
        <v>6.6973969631236345</v>
      </c>
      <c r="V755" s="265">
        <v>8</v>
      </c>
    </row>
    <row r="756" spans="1:22" ht="13.5" customHeight="1">
      <c r="A756" s="509"/>
      <c r="B756" s="511"/>
      <c r="C756" s="610" t="s">
        <v>725</v>
      </c>
      <c r="D756" s="266" t="s">
        <v>809</v>
      </c>
      <c r="E756" s="266">
        <v>100</v>
      </c>
      <c r="F756" s="266">
        <v>157</v>
      </c>
      <c r="G756" s="266">
        <v>5.8</v>
      </c>
      <c r="H756" s="266">
        <v>27.7</v>
      </c>
      <c r="I756" s="266">
        <v>377.58620689655169</v>
      </c>
      <c r="J756" s="266">
        <v>21.9</v>
      </c>
      <c r="K756" s="266">
        <v>79.061371841155236</v>
      </c>
      <c r="L756" s="266">
        <v>131</v>
      </c>
      <c r="M756" s="266">
        <v>122.3</v>
      </c>
      <c r="N756" s="281">
        <v>93.358778625954201</v>
      </c>
      <c r="O756" s="281">
        <v>26.596403508771925</v>
      </c>
      <c r="P756" s="267">
        <v>13.862666666666666</v>
      </c>
      <c r="Q756" s="267">
        <v>13.968842105263157</v>
      </c>
      <c r="R756" s="267">
        <v>13.374339181286551</v>
      </c>
      <c r="S756" s="267">
        <v>13.735282651072126</v>
      </c>
      <c r="T756" s="267">
        <v>686.76413255360626</v>
      </c>
      <c r="U756" s="267">
        <v>11.390713181293242</v>
      </c>
      <c r="V756" s="265">
        <v>2</v>
      </c>
    </row>
    <row r="757" spans="1:22" ht="13.5" customHeight="1">
      <c r="A757" s="509"/>
      <c r="B757" s="511"/>
      <c r="C757" s="610" t="s">
        <v>725</v>
      </c>
      <c r="D757" s="266" t="s">
        <v>835</v>
      </c>
      <c r="E757" s="266">
        <v>94.8</v>
      </c>
      <c r="F757" s="266">
        <v>164</v>
      </c>
      <c r="G757" s="266">
        <v>7.2644999999999991</v>
      </c>
      <c r="H757" s="266">
        <v>28.195166666666665</v>
      </c>
      <c r="I757" s="266">
        <v>388.12260536398469</v>
      </c>
      <c r="J757" s="266">
        <v>20.206999999999997</v>
      </c>
      <c r="K757" s="266">
        <v>71.668311944718653</v>
      </c>
      <c r="L757" s="266">
        <v>135.8033110814419</v>
      </c>
      <c r="M757" s="266">
        <v>126.48331108144191</v>
      </c>
      <c r="N757" s="281">
        <v>93.137133457364129</v>
      </c>
      <c r="O757" s="281">
        <v>28.254437869822482</v>
      </c>
      <c r="P757" s="267">
        <v>16.172485207100593</v>
      </c>
      <c r="Q757" s="267">
        <v>16.187825739644971</v>
      </c>
      <c r="R757" s="267">
        <v>15.007273668639053</v>
      </c>
      <c r="S757" s="267">
        <v>15.789194871794871</v>
      </c>
      <c r="T757" s="267">
        <v>789.45974358974354</v>
      </c>
      <c r="U757" s="267">
        <v>3.4448537607944898</v>
      </c>
      <c r="V757" s="265">
        <v>6</v>
      </c>
    </row>
    <row r="758" spans="1:22" ht="13.5" customHeight="1">
      <c r="A758" s="509"/>
      <c r="B758" s="511"/>
      <c r="C758" s="610" t="s">
        <v>725</v>
      </c>
      <c r="D758" s="266" t="s">
        <v>812</v>
      </c>
      <c r="E758" s="266">
        <v>100.3</v>
      </c>
      <c r="F758" s="266">
        <v>154</v>
      </c>
      <c r="G758" s="266">
        <v>5.8</v>
      </c>
      <c r="H758" s="266">
        <v>29.1</v>
      </c>
      <c r="I758" s="266">
        <v>502.3</v>
      </c>
      <c r="J758" s="266">
        <v>25.9</v>
      </c>
      <c r="K758" s="266">
        <v>88.9</v>
      </c>
      <c r="L758" s="266">
        <v>117.8</v>
      </c>
      <c r="M758" s="266">
        <v>99.9</v>
      </c>
      <c r="N758" s="281">
        <v>84.8</v>
      </c>
      <c r="O758" s="281">
        <v>27.5</v>
      </c>
      <c r="P758" s="267">
        <v>13.64</v>
      </c>
      <c r="Q758" s="267">
        <v>13.47</v>
      </c>
      <c r="R758" s="267">
        <v>14.09</v>
      </c>
      <c r="S758" s="267">
        <v>13.733333333333334</v>
      </c>
      <c r="T758" s="267">
        <v>691.01987421383649</v>
      </c>
      <c r="U758" s="267">
        <v>11.622866431861281</v>
      </c>
      <c r="V758" s="265">
        <v>7</v>
      </c>
    </row>
    <row r="759" spans="1:22" ht="13.5" customHeight="1">
      <c r="A759" s="509"/>
      <c r="B759" s="511"/>
      <c r="C759" s="610" t="s">
        <v>725</v>
      </c>
      <c r="D759" s="266" t="s">
        <v>810</v>
      </c>
      <c r="E759" s="266">
        <v>100</v>
      </c>
      <c r="F759" s="266">
        <v>152</v>
      </c>
      <c r="G759" s="266">
        <v>6.6</v>
      </c>
      <c r="H759" s="266">
        <v>28.4</v>
      </c>
      <c r="I759" s="266">
        <v>329.7</v>
      </c>
      <c r="J759" s="266">
        <v>24.7</v>
      </c>
      <c r="K759" s="266">
        <v>87.09</v>
      </c>
      <c r="L759" s="266">
        <v>128.19999999999999</v>
      </c>
      <c r="M759" s="266">
        <v>115.7</v>
      </c>
      <c r="N759" s="281">
        <v>90.3</v>
      </c>
      <c r="O759" s="281">
        <v>27.1</v>
      </c>
      <c r="P759" s="267">
        <v>15.68</v>
      </c>
      <c r="Q759" s="267">
        <v>14.53</v>
      </c>
      <c r="R759" s="267">
        <v>15.85</v>
      </c>
      <c r="S759" s="267">
        <v>15.353333333333333</v>
      </c>
      <c r="T759" s="267">
        <v>767.66666666666663</v>
      </c>
      <c r="U759" s="267">
        <v>9.2763938315539836</v>
      </c>
      <c r="V759" s="265">
        <v>3</v>
      </c>
    </row>
    <row r="760" spans="1:22" ht="13.5" customHeight="1">
      <c r="A760" s="509"/>
      <c r="B760" s="511"/>
      <c r="C760" s="610" t="s">
        <v>725</v>
      </c>
      <c r="D760" s="266" t="s">
        <v>814</v>
      </c>
      <c r="E760" s="266">
        <v>100.3</v>
      </c>
      <c r="F760" s="266">
        <v>155</v>
      </c>
      <c r="G760" s="266">
        <v>4.8</v>
      </c>
      <c r="H760" s="266">
        <v>28.9</v>
      </c>
      <c r="I760" s="266">
        <v>502.08</v>
      </c>
      <c r="J760" s="266">
        <v>20.9</v>
      </c>
      <c r="K760" s="266">
        <v>72.3</v>
      </c>
      <c r="L760" s="266">
        <v>136.30000000000001</v>
      </c>
      <c r="M760" s="266">
        <v>125.6</v>
      </c>
      <c r="N760" s="281">
        <v>92.15</v>
      </c>
      <c r="O760" s="281">
        <v>30.17</v>
      </c>
      <c r="P760" s="267">
        <v>16.239999999999998</v>
      </c>
      <c r="Q760" s="267">
        <v>16.82</v>
      </c>
      <c r="R760" s="267">
        <v>16.059999999999999</v>
      </c>
      <c r="S760" s="267">
        <v>16.373333333333335</v>
      </c>
      <c r="T760" s="267">
        <v>710.68368055555572</v>
      </c>
      <c r="U760" s="267">
        <v>5.1369863013698795</v>
      </c>
      <c r="V760" s="265">
        <v>2</v>
      </c>
    </row>
    <row r="761" spans="1:22" ht="13.5" customHeight="1">
      <c r="A761" s="509"/>
      <c r="B761" s="511"/>
      <c r="C761" s="610"/>
      <c r="D761" s="269" t="s">
        <v>745</v>
      </c>
      <c r="E761" s="269">
        <f>AVERAGE(E751:E760)</f>
        <v>98.809999999999988</v>
      </c>
      <c r="F761" s="269">
        <f>AVERAGE(F751:F760)</f>
        <v>159.30000000000001</v>
      </c>
      <c r="G761" s="269">
        <v>6.0374499999999989</v>
      </c>
      <c r="H761" s="269">
        <v>30.535516666666659</v>
      </c>
      <c r="I761" s="269">
        <v>457.61688122605364</v>
      </c>
      <c r="J761" s="269">
        <v>23.0547</v>
      </c>
      <c r="K761" s="269">
        <v>75.843968378587391</v>
      </c>
      <c r="L761" s="269">
        <v>126.77033110814418</v>
      </c>
      <c r="M761" s="269">
        <v>114.33833110814419</v>
      </c>
      <c r="N761" s="611">
        <v>90.126591208331831</v>
      </c>
      <c r="O761" s="611">
        <v>27.219084137859436</v>
      </c>
      <c r="P761" s="270">
        <v>14.781515187376726</v>
      </c>
      <c r="Q761" s="270">
        <v>14.686666784490814</v>
      </c>
      <c r="R761" s="270">
        <v>14.661161284992563</v>
      </c>
      <c r="S761" s="270">
        <v>14.709781085620033</v>
      </c>
      <c r="T761" s="270">
        <v>694.37026213211004</v>
      </c>
      <c r="U761" s="270">
        <v>6.1535523315304292</v>
      </c>
      <c r="V761" s="634">
        <v>4</v>
      </c>
    </row>
    <row r="762" spans="1:22" ht="13.5" customHeight="1">
      <c r="A762" s="509" t="s">
        <v>943</v>
      </c>
      <c r="B762" s="511"/>
      <c r="C762" s="509" t="s">
        <v>946</v>
      </c>
      <c r="D762" s="265" t="s">
        <v>788</v>
      </c>
      <c r="E762" s="271">
        <v>97.8</v>
      </c>
      <c r="F762" s="295">
        <v>167</v>
      </c>
      <c r="G762" s="271">
        <v>6.03</v>
      </c>
      <c r="H762" s="271">
        <v>31.18</v>
      </c>
      <c r="I762" s="271">
        <v>417.08126036484242</v>
      </c>
      <c r="J762" s="271">
        <v>22.7</v>
      </c>
      <c r="K762" s="271">
        <v>72.803078896728664</v>
      </c>
      <c r="L762" s="271">
        <v>130.33000000000001</v>
      </c>
      <c r="M762" s="271">
        <v>122.25</v>
      </c>
      <c r="N762" s="273">
        <v>93.800352950203319</v>
      </c>
      <c r="O762" s="273">
        <v>26.4</v>
      </c>
      <c r="P762" s="273">
        <v>240.37</v>
      </c>
      <c r="Q762" s="273">
        <v>246.15</v>
      </c>
      <c r="R762" s="489"/>
      <c r="S762" s="273">
        <v>243.26</v>
      </c>
      <c r="T762" s="271">
        <v>658.24</v>
      </c>
      <c r="U762" s="273">
        <v>3.9036479297880096</v>
      </c>
      <c r="V762" s="489">
        <v>4</v>
      </c>
    </row>
    <row r="763" spans="1:22" ht="13.5" customHeight="1">
      <c r="A763" s="509"/>
      <c r="B763" s="511"/>
      <c r="C763" s="509" t="s">
        <v>193</v>
      </c>
      <c r="D763" s="265" t="s">
        <v>786</v>
      </c>
      <c r="E763" s="271">
        <v>98.63</v>
      </c>
      <c r="F763" s="295">
        <v>165</v>
      </c>
      <c r="G763" s="271">
        <v>9</v>
      </c>
      <c r="H763" s="271">
        <v>30.4</v>
      </c>
      <c r="I763" s="271">
        <v>237.77777777777777</v>
      </c>
      <c r="J763" s="271">
        <v>22.5</v>
      </c>
      <c r="K763" s="271">
        <v>74.01315789473685</v>
      </c>
      <c r="L763" s="271">
        <v>123.9</v>
      </c>
      <c r="M763" s="271">
        <v>115.4</v>
      </c>
      <c r="N763" s="273">
        <v>93.139628732849062</v>
      </c>
      <c r="O763" s="273">
        <v>27.6</v>
      </c>
      <c r="P763" s="273">
        <v>144.08000000000001</v>
      </c>
      <c r="Q763" s="273">
        <v>139.65</v>
      </c>
      <c r="R763" s="489"/>
      <c r="S763" s="273">
        <v>141.86500000000001</v>
      </c>
      <c r="T763" s="271">
        <v>727.52</v>
      </c>
      <c r="U763" s="273">
        <v>0.9392993409642707</v>
      </c>
      <c r="V763" s="489">
        <v>3</v>
      </c>
    </row>
    <row r="764" spans="1:22" ht="13.5" customHeight="1">
      <c r="A764" s="509"/>
      <c r="B764" s="511"/>
      <c r="C764" s="509" t="s">
        <v>193</v>
      </c>
      <c r="D764" s="265" t="s">
        <v>809</v>
      </c>
      <c r="E764" s="296">
        <v>100</v>
      </c>
      <c r="F764" s="295">
        <v>160</v>
      </c>
      <c r="G764" s="271">
        <v>4.9950000000000001</v>
      </c>
      <c r="H764" s="271">
        <v>27.3</v>
      </c>
      <c r="I764" s="271">
        <v>446.54654654654655</v>
      </c>
      <c r="J764" s="271">
        <v>23.7</v>
      </c>
      <c r="K764" s="271">
        <v>86.813186813186803</v>
      </c>
      <c r="L764" s="271">
        <v>140.30000000000001</v>
      </c>
      <c r="M764" s="271">
        <v>124.6</v>
      </c>
      <c r="N764" s="273">
        <v>88.809693513898779</v>
      </c>
      <c r="O764" s="273">
        <v>25.435964912280703</v>
      </c>
      <c r="P764" s="273">
        <v>451.2</v>
      </c>
      <c r="Q764" s="273">
        <v>415.1</v>
      </c>
      <c r="R764" s="489"/>
      <c r="S764" s="273">
        <v>433.15</v>
      </c>
      <c r="T764" s="271">
        <v>866.3</v>
      </c>
      <c r="U764" s="273">
        <v>8.6814703299460447</v>
      </c>
      <c r="V764" s="265">
        <v>2</v>
      </c>
    </row>
    <row r="765" spans="1:22" ht="13.5" customHeight="1">
      <c r="A765" s="509"/>
      <c r="B765" s="511"/>
      <c r="C765" s="509" t="s">
        <v>193</v>
      </c>
      <c r="D765" s="265" t="s">
        <v>834</v>
      </c>
      <c r="E765" s="271">
        <v>101.4</v>
      </c>
      <c r="F765" s="295">
        <v>162</v>
      </c>
      <c r="G765" s="271">
        <v>4.0999999999999996</v>
      </c>
      <c r="H765" s="271">
        <v>36.200000000000003</v>
      </c>
      <c r="I765" s="271">
        <v>782.92682926829275</v>
      </c>
      <c r="J765" s="271">
        <v>27.5</v>
      </c>
      <c r="K765" s="271">
        <v>75.966850828729264</v>
      </c>
      <c r="L765" s="271">
        <v>100.5</v>
      </c>
      <c r="M765" s="271">
        <v>92.4</v>
      </c>
      <c r="N765" s="273">
        <v>91.940298507462686</v>
      </c>
      <c r="O765" s="273">
        <v>27.2</v>
      </c>
      <c r="P765" s="273">
        <v>202.1</v>
      </c>
      <c r="Q765" s="273">
        <v>204.5</v>
      </c>
      <c r="R765" s="489"/>
      <c r="S765" s="273">
        <v>203.3</v>
      </c>
      <c r="T765" s="271">
        <v>677.7</v>
      </c>
      <c r="U765" s="273">
        <v>5.9071729957806021</v>
      </c>
      <c r="V765" s="295">
        <v>3</v>
      </c>
    </row>
    <row r="766" spans="1:22" ht="13.5" customHeight="1">
      <c r="A766" s="509"/>
      <c r="B766" s="511"/>
      <c r="C766" s="509" t="s">
        <v>193</v>
      </c>
      <c r="D766" s="265" t="s">
        <v>808</v>
      </c>
      <c r="E766" s="271">
        <v>99.9</v>
      </c>
      <c r="F766" s="295">
        <v>159</v>
      </c>
      <c r="G766" s="271">
        <v>7.4</v>
      </c>
      <c r="H766" s="271">
        <v>26.2</v>
      </c>
      <c r="I766" s="271">
        <v>254.05405405405398</v>
      </c>
      <c r="J766" s="271">
        <v>22.4</v>
      </c>
      <c r="K766" s="271">
        <v>85.496183206106863</v>
      </c>
      <c r="L766" s="271">
        <v>140.80000000000001</v>
      </c>
      <c r="M766" s="271">
        <v>129.69999999999999</v>
      </c>
      <c r="N766" s="273">
        <v>92.116477272727266</v>
      </c>
      <c r="O766" s="273">
        <v>24.5</v>
      </c>
      <c r="P766" s="273">
        <v>185.7</v>
      </c>
      <c r="Q766" s="273">
        <v>194.5</v>
      </c>
      <c r="R766" s="489"/>
      <c r="S766" s="273">
        <v>190.1</v>
      </c>
      <c r="T766" s="271">
        <v>760.5</v>
      </c>
      <c r="U766" s="273">
        <v>1.17</v>
      </c>
      <c r="V766" s="295">
        <v>3</v>
      </c>
    </row>
    <row r="767" spans="1:22" ht="13.5" customHeight="1">
      <c r="A767" s="509"/>
      <c r="B767" s="511"/>
      <c r="C767" s="509" t="s">
        <v>193</v>
      </c>
      <c r="D767" s="265" t="s">
        <v>816</v>
      </c>
      <c r="E767" s="645">
        <v>96.8</v>
      </c>
      <c r="F767" s="295">
        <v>162</v>
      </c>
      <c r="G767" s="271">
        <v>7.5776249999999994</v>
      </c>
      <c r="H767" s="271">
        <v>28.473500000000001</v>
      </c>
      <c r="I767" s="271">
        <v>275.75757575757581</v>
      </c>
      <c r="J767" s="271">
        <v>24.966499999999996</v>
      </c>
      <c r="K767" s="271">
        <v>87.683284457477981</v>
      </c>
      <c r="L767" s="271">
        <v>124.410256410256</v>
      </c>
      <c r="M767" s="271">
        <v>114.76077384980572</v>
      </c>
      <c r="N767" s="273">
        <v>92.243820695433584</v>
      </c>
      <c r="O767" s="273">
        <v>27.5</v>
      </c>
      <c r="P767" s="273">
        <v>206.21597633136096</v>
      </c>
      <c r="Q767" s="273">
        <v>214.37573964497045</v>
      </c>
      <c r="R767" s="489"/>
      <c r="S767" s="273">
        <v>210.29585798816572</v>
      </c>
      <c r="T767" s="271">
        <v>841.18343195266289</v>
      </c>
      <c r="U767" s="273">
        <v>1.2744682934172977</v>
      </c>
      <c r="V767" s="295">
        <v>4</v>
      </c>
    </row>
    <row r="768" spans="1:22" ht="13.5" customHeight="1">
      <c r="A768" s="509"/>
      <c r="B768" s="511"/>
      <c r="C768" s="509" t="s">
        <v>193</v>
      </c>
      <c r="D768" s="265" t="s">
        <v>814</v>
      </c>
      <c r="E768" s="271">
        <v>91.6</v>
      </c>
      <c r="F768" s="295">
        <v>155</v>
      </c>
      <c r="G768" s="271">
        <v>5.4</v>
      </c>
      <c r="H768" s="271">
        <v>23.5</v>
      </c>
      <c r="I768" s="271">
        <v>335.18518518518522</v>
      </c>
      <c r="J768" s="271">
        <v>17.399999999999999</v>
      </c>
      <c r="K768" s="271">
        <v>74.042553191489361</v>
      </c>
      <c r="L768" s="271">
        <v>160.19999999999999</v>
      </c>
      <c r="M768" s="271">
        <v>149.19999999999999</v>
      </c>
      <c r="N768" s="273">
        <v>93.133583021223458</v>
      </c>
      <c r="O768" s="273">
        <v>29.6</v>
      </c>
      <c r="P768" s="273">
        <v>201.2</v>
      </c>
      <c r="Q768" s="273">
        <v>203.68</v>
      </c>
      <c r="R768" s="489"/>
      <c r="S768" s="273">
        <v>202.44</v>
      </c>
      <c r="T768" s="271">
        <v>749.78</v>
      </c>
      <c r="U768" s="273">
        <v>4.6959040132395451</v>
      </c>
      <c r="V768" s="295">
        <v>4</v>
      </c>
    </row>
    <row r="769" spans="1:22" ht="13.5" customHeight="1">
      <c r="A769" s="509"/>
      <c r="B769" s="511"/>
      <c r="C769" s="509" t="s">
        <v>193</v>
      </c>
      <c r="D769" s="268" t="s">
        <v>945</v>
      </c>
      <c r="E769" s="304">
        <v>98.018571428571434</v>
      </c>
      <c r="F769" s="304">
        <v>161.42857142857142</v>
      </c>
      <c r="G769" s="304">
        <v>6.3575178571428568</v>
      </c>
      <c r="H769" s="304">
        <v>29.036214285714287</v>
      </c>
      <c r="I769" s="304">
        <v>392.76131842203921</v>
      </c>
      <c r="J769" s="304">
        <v>23.023785714285715</v>
      </c>
      <c r="K769" s="304">
        <v>79.545470755493696</v>
      </c>
      <c r="L769" s="304">
        <v>131.49146520146516</v>
      </c>
      <c r="M769" s="304">
        <v>121.18725340711509</v>
      </c>
      <c r="N769" s="305">
        <v>92.16912209911402</v>
      </c>
      <c r="O769" s="305">
        <v>26.890852130325815</v>
      </c>
      <c r="P769" s="305">
        <v>232.980853761623</v>
      </c>
      <c r="Q769" s="305">
        <v>231.13653423499582</v>
      </c>
      <c r="R769" s="489"/>
      <c r="S769" s="305">
        <v>232.05869399830939</v>
      </c>
      <c r="T769" s="304">
        <v>754.46049027895174</v>
      </c>
      <c r="U769" s="303">
        <v>3.7628035820940235</v>
      </c>
      <c r="V769" s="625">
        <v>2</v>
      </c>
    </row>
    <row r="770" spans="1:22" ht="13.5" customHeight="1">
      <c r="A770" s="509" t="s">
        <v>888</v>
      </c>
      <c r="B770" s="511" t="s">
        <v>675</v>
      </c>
      <c r="C770" s="509" t="s">
        <v>653</v>
      </c>
      <c r="D770" s="265" t="s">
        <v>788</v>
      </c>
      <c r="E770" s="300">
        <v>98.3</v>
      </c>
      <c r="F770" s="300">
        <v>159</v>
      </c>
      <c r="G770" s="300">
        <v>5.18</v>
      </c>
      <c r="H770" s="300">
        <v>29.24</v>
      </c>
      <c r="I770" s="300">
        <v>564.48</v>
      </c>
      <c r="J770" s="300">
        <v>22</v>
      </c>
      <c r="K770" s="300">
        <v>75.239999999999995</v>
      </c>
      <c r="L770" s="300">
        <v>134</v>
      </c>
      <c r="M770" s="300">
        <v>120.7</v>
      </c>
      <c r="N770" s="300">
        <v>90.1</v>
      </c>
      <c r="O770" s="300">
        <v>26.28</v>
      </c>
      <c r="P770" s="273">
        <v>14.02</v>
      </c>
      <c r="Q770" s="273">
        <v>14.32</v>
      </c>
      <c r="R770" s="273">
        <v>14.02</v>
      </c>
      <c r="S770" s="273">
        <f t="shared" ref="S770:S779" si="74">AVERAGE(P770:R770)</f>
        <v>14.12</v>
      </c>
      <c r="T770" s="273">
        <v>622.83000000000004</v>
      </c>
      <c r="U770" s="273">
        <v>2.69</v>
      </c>
      <c r="V770" s="265">
        <v>9</v>
      </c>
    </row>
    <row r="771" spans="1:22" ht="13.5" customHeight="1">
      <c r="A771" s="509"/>
      <c r="B771" s="511"/>
      <c r="C771" s="509"/>
      <c r="D771" s="265" t="s">
        <v>787</v>
      </c>
      <c r="E771" s="300">
        <v>102</v>
      </c>
      <c r="F771" s="300">
        <v>161</v>
      </c>
      <c r="G771" s="300">
        <v>7.7</v>
      </c>
      <c r="H771" s="300">
        <v>34.1</v>
      </c>
      <c r="I771" s="300">
        <v>342.6</v>
      </c>
      <c r="J771" s="300">
        <v>23.83</v>
      </c>
      <c r="K771" s="300">
        <v>69.900000000000006</v>
      </c>
      <c r="L771" s="300">
        <v>125.2</v>
      </c>
      <c r="M771" s="300">
        <v>118.6</v>
      </c>
      <c r="N771" s="300">
        <v>94.7</v>
      </c>
      <c r="O771" s="300">
        <v>25.04</v>
      </c>
      <c r="P771" s="273">
        <v>15.1</v>
      </c>
      <c r="Q771" s="273">
        <v>15.04</v>
      </c>
      <c r="R771" s="273">
        <v>14.72</v>
      </c>
      <c r="S771" s="273">
        <f t="shared" si="74"/>
        <v>14.953333333333333</v>
      </c>
      <c r="T771" s="273">
        <v>664.6</v>
      </c>
      <c r="U771" s="273">
        <v>5.0599999999999996</v>
      </c>
      <c r="V771" s="265">
        <v>5</v>
      </c>
    </row>
    <row r="772" spans="1:22" ht="13.5" customHeight="1">
      <c r="A772" s="509"/>
      <c r="B772" s="511"/>
      <c r="C772" s="509"/>
      <c r="D772" s="265" t="s">
        <v>822</v>
      </c>
      <c r="E772" s="300">
        <v>95.1</v>
      </c>
      <c r="F772" s="300">
        <v>159</v>
      </c>
      <c r="G772" s="300">
        <v>7.8</v>
      </c>
      <c r="H772" s="300">
        <v>23.4</v>
      </c>
      <c r="I772" s="300">
        <v>200</v>
      </c>
      <c r="J772" s="300">
        <v>20.7</v>
      </c>
      <c r="K772" s="300">
        <v>88.5</v>
      </c>
      <c r="L772" s="300">
        <v>138.4</v>
      </c>
      <c r="M772" s="300">
        <v>129.5</v>
      </c>
      <c r="N772" s="300">
        <v>93.6</v>
      </c>
      <c r="O772" s="300">
        <v>26.2</v>
      </c>
      <c r="P772" s="273">
        <v>15.2</v>
      </c>
      <c r="Q772" s="273">
        <v>15.5</v>
      </c>
      <c r="R772" s="273">
        <v>14.9</v>
      </c>
      <c r="S772" s="273">
        <f t="shared" si="74"/>
        <v>15.200000000000001</v>
      </c>
      <c r="T772" s="273">
        <v>675.3</v>
      </c>
      <c r="U772" s="273">
        <v>1.05</v>
      </c>
      <c r="V772" s="265">
        <v>5</v>
      </c>
    </row>
    <row r="773" spans="1:22" ht="13.5" customHeight="1">
      <c r="A773" s="509"/>
      <c r="B773" s="511"/>
      <c r="C773" s="509"/>
      <c r="D773" s="265" t="s">
        <v>793</v>
      </c>
      <c r="E773" s="300">
        <v>95.17</v>
      </c>
      <c r="F773" s="300">
        <v>159</v>
      </c>
      <c r="G773" s="300">
        <v>6.48</v>
      </c>
      <c r="H773" s="300">
        <v>26.38</v>
      </c>
      <c r="I773" s="300">
        <v>307.10000000000002</v>
      </c>
      <c r="J773" s="300">
        <v>21.05</v>
      </c>
      <c r="K773" s="300">
        <v>79.8</v>
      </c>
      <c r="L773" s="300">
        <v>128.82</v>
      </c>
      <c r="M773" s="300">
        <v>119.96</v>
      </c>
      <c r="N773" s="300">
        <v>93.12</v>
      </c>
      <c r="O773" s="300">
        <v>26.37</v>
      </c>
      <c r="P773" s="273">
        <v>13.87</v>
      </c>
      <c r="Q773" s="273">
        <v>14.15</v>
      </c>
      <c r="R773" s="273">
        <v>13.93</v>
      </c>
      <c r="S773" s="273">
        <f t="shared" si="74"/>
        <v>13.983333333333334</v>
      </c>
      <c r="T773" s="273">
        <v>616.58000000000004</v>
      </c>
      <c r="U773" s="273">
        <v>8.15</v>
      </c>
      <c r="V773" s="265">
        <v>1</v>
      </c>
    </row>
    <row r="774" spans="1:22" ht="13.5" customHeight="1">
      <c r="A774" s="509"/>
      <c r="B774" s="511"/>
      <c r="C774" s="509"/>
      <c r="D774" s="265" t="s">
        <v>834</v>
      </c>
      <c r="E774" s="300">
        <v>95.2</v>
      </c>
      <c r="F774" s="300">
        <v>167</v>
      </c>
      <c r="G774" s="300">
        <v>3.2</v>
      </c>
      <c r="H774" s="300">
        <v>36.6</v>
      </c>
      <c r="I774" s="300">
        <v>1144</v>
      </c>
      <c r="J774" s="300">
        <v>27.2</v>
      </c>
      <c r="K774" s="300">
        <v>74.3</v>
      </c>
      <c r="L774" s="300">
        <v>127.2</v>
      </c>
      <c r="M774" s="300">
        <v>93.9</v>
      </c>
      <c r="N774" s="300">
        <v>73.8</v>
      </c>
      <c r="O774" s="300">
        <v>27.2</v>
      </c>
      <c r="P774" s="273">
        <v>13.66</v>
      </c>
      <c r="Q774" s="273">
        <v>13.68</v>
      </c>
      <c r="R774" s="273">
        <v>13.69</v>
      </c>
      <c r="S774" s="273">
        <f t="shared" si="74"/>
        <v>13.676666666666668</v>
      </c>
      <c r="T774" s="273">
        <v>683.77</v>
      </c>
      <c r="U774" s="273">
        <v>7.65</v>
      </c>
      <c r="V774" s="265">
        <v>4</v>
      </c>
    </row>
    <row r="775" spans="1:22" ht="13.5" customHeight="1">
      <c r="A775" s="509"/>
      <c r="B775" s="511"/>
      <c r="C775" s="509"/>
      <c r="D775" s="265" t="s">
        <v>809</v>
      </c>
      <c r="E775" s="300">
        <v>95</v>
      </c>
      <c r="F775" s="300">
        <v>155</v>
      </c>
      <c r="G775" s="300">
        <v>5.6</v>
      </c>
      <c r="H775" s="300">
        <v>23.1</v>
      </c>
      <c r="I775" s="300">
        <v>309.8</v>
      </c>
      <c r="J775" s="300">
        <v>19.399999999999999</v>
      </c>
      <c r="K775" s="300">
        <v>84</v>
      </c>
      <c r="L775" s="300">
        <v>147.30000000000001</v>
      </c>
      <c r="M775" s="300">
        <v>139.19999999999999</v>
      </c>
      <c r="N775" s="300">
        <v>94.5</v>
      </c>
      <c r="O775" s="300">
        <v>26.8</v>
      </c>
      <c r="P775" s="273">
        <v>13.2</v>
      </c>
      <c r="Q775" s="273">
        <v>12.99</v>
      </c>
      <c r="R775" s="273">
        <v>12.87</v>
      </c>
      <c r="S775" s="273">
        <f t="shared" si="74"/>
        <v>13.019999999999998</v>
      </c>
      <c r="T775" s="273">
        <v>651</v>
      </c>
      <c r="U775" s="273">
        <v>4.4943820224718802</v>
      </c>
      <c r="V775" s="265">
        <v>9</v>
      </c>
    </row>
    <row r="776" spans="1:22" ht="13.5" customHeight="1">
      <c r="A776" s="509"/>
      <c r="B776" s="511"/>
      <c r="C776" s="509"/>
      <c r="D776" s="265" t="s">
        <v>810</v>
      </c>
      <c r="E776" s="300">
        <v>104</v>
      </c>
      <c r="F776" s="300">
        <v>159</v>
      </c>
      <c r="G776" s="300">
        <v>6.1</v>
      </c>
      <c r="H776" s="300">
        <v>27.7</v>
      </c>
      <c r="I776" s="300">
        <v>354.6</v>
      </c>
      <c r="J776" s="300">
        <v>22.8</v>
      </c>
      <c r="K776" s="300">
        <v>82.3</v>
      </c>
      <c r="L776" s="300">
        <v>120.7</v>
      </c>
      <c r="M776" s="300">
        <v>116.1</v>
      </c>
      <c r="N776" s="300">
        <v>96.2</v>
      </c>
      <c r="O776" s="300">
        <v>26.1</v>
      </c>
      <c r="P776" s="273">
        <v>14.9</v>
      </c>
      <c r="Q776" s="273">
        <v>14.19</v>
      </c>
      <c r="R776" s="273">
        <v>14.71</v>
      </c>
      <c r="S776" s="273">
        <f t="shared" si="74"/>
        <v>14.6</v>
      </c>
      <c r="T776" s="273">
        <v>730</v>
      </c>
      <c r="U776" s="273">
        <v>6.26</v>
      </c>
      <c r="V776" s="265">
        <v>2</v>
      </c>
    </row>
    <row r="777" spans="1:22" ht="13.5" customHeight="1">
      <c r="A777" s="509"/>
      <c r="B777" s="511"/>
      <c r="C777" s="509"/>
      <c r="D777" s="265" t="s">
        <v>814</v>
      </c>
      <c r="E777" s="300">
        <v>94.2</v>
      </c>
      <c r="F777" s="300">
        <v>158</v>
      </c>
      <c r="G777" s="300">
        <v>8.1</v>
      </c>
      <c r="H777" s="300">
        <v>34.4</v>
      </c>
      <c r="I777" s="300">
        <v>324.69</v>
      </c>
      <c r="J777" s="300">
        <v>23.9</v>
      </c>
      <c r="K777" s="300">
        <v>69.48</v>
      </c>
      <c r="L777" s="300">
        <v>120.8</v>
      </c>
      <c r="M777" s="300">
        <v>114.7</v>
      </c>
      <c r="N777" s="300">
        <v>94.95</v>
      </c>
      <c r="O777" s="300">
        <v>28.49</v>
      </c>
      <c r="P777" s="273">
        <v>17.989999999999998</v>
      </c>
      <c r="Q777" s="273">
        <v>16.47</v>
      </c>
      <c r="R777" s="273">
        <v>16.57</v>
      </c>
      <c r="S777" s="273">
        <f t="shared" si="74"/>
        <v>17.009999999999998</v>
      </c>
      <c r="T777" s="273">
        <v>728.44</v>
      </c>
      <c r="U777" s="267">
        <v>7.59028136769812</v>
      </c>
      <c r="V777" s="265">
        <v>1</v>
      </c>
    </row>
    <row r="778" spans="1:22" ht="13.5" customHeight="1">
      <c r="A778" s="509"/>
      <c r="B778" s="511"/>
      <c r="C778" s="509"/>
      <c r="D778" s="265" t="s">
        <v>812</v>
      </c>
      <c r="E778" s="300">
        <v>101.9</v>
      </c>
      <c r="F778" s="300">
        <v>153</v>
      </c>
      <c r="G778" s="300">
        <v>6.11</v>
      </c>
      <c r="H778" s="300">
        <v>29.4</v>
      </c>
      <c r="I778" s="300">
        <v>481.8</v>
      </c>
      <c r="J778" s="300">
        <v>22.1</v>
      </c>
      <c r="K778" s="300">
        <v>75.099999999999994</v>
      </c>
      <c r="L778" s="300">
        <v>118.1</v>
      </c>
      <c r="M778" s="300">
        <v>110</v>
      </c>
      <c r="N778" s="300">
        <v>93.1</v>
      </c>
      <c r="O778" s="300">
        <v>27.5</v>
      </c>
      <c r="P778" s="273">
        <v>12.55</v>
      </c>
      <c r="Q778" s="273">
        <v>12.8</v>
      </c>
      <c r="R778" s="273">
        <v>13.57</v>
      </c>
      <c r="S778" s="273">
        <f t="shared" si="74"/>
        <v>12.973333333333334</v>
      </c>
      <c r="T778" s="273">
        <v>652.79999999999995</v>
      </c>
      <c r="U778" s="273">
        <v>4.51</v>
      </c>
      <c r="V778" s="265">
        <v>4</v>
      </c>
    </row>
    <row r="779" spans="1:22" ht="13.5" customHeight="1">
      <c r="A779" s="509"/>
      <c r="B779" s="511"/>
      <c r="C779" s="509"/>
      <c r="D779" s="265" t="s">
        <v>835</v>
      </c>
      <c r="E779" s="300">
        <v>92</v>
      </c>
      <c r="F779" s="300">
        <v>156</v>
      </c>
      <c r="G779" s="300">
        <v>7.0140000000000002</v>
      </c>
      <c r="H779" s="300">
        <v>30.561</v>
      </c>
      <c r="I779" s="300">
        <v>335.71428571428601</v>
      </c>
      <c r="J779" s="300">
        <v>22.210999999999999</v>
      </c>
      <c r="K779" s="300">
        <v>72.677595628415304</v>
      </c>
      <c r="L779" s="300">
        <v>125.851778765521</v>
      </c>
      <c r="M779" s="300">
        <v>117.404207522592</v>
      </c>
      <c r="N779" s="300">
        <v>93.287682283245502</v>
      </c>
      <c r="O779" s="300">
        <v>28.7573964497041</v>
      </c>
      <c r="P779" s="273">
        <v>14.4606568047337</v>
      </c>
      <c r="Q779" s="273">
        <v>14.670887573964499</v>
      </c>
      <c r="R779" s="273">
        <v>14.316781065088801</v>
      </c>
      <c r="S779" s="273">
        <f t="shared" si="74"/>
        <v>14.482775147928999</v>
      </c>
      <c r="T779" s="273">
        <v>724.13875739645005</v>
      </c>
      <c r="U779" s="273">
        <v>4.3472711207184096</v>
      </c>
      <c r="V779" s="265" t="s">
        <v>66</v>
      </c>
    </row>
    <row r="780" spans="1:22" ht="13.5" customHeight="1">
      <c r="A780" s="509"/>
      <c r="B780" s="511"/>
      <c r="C780" s="509"/>
      <c r="D780" s="490" t="s">
        <v>745</v>
      </c>
      <c r="E780" s="302">
        <f t="shared" ref="E780:T780" si="75">AVERAGE(E770:E779)</f>
        <v>97.287000000000006</v>
      </c>
      <c r="F780" s="302">
        <f t="shared" si="75"/>
        <v>158.6</v>
      </c>
      <c r="G780" s="302">
        <f t="shared" si="75"/>
        <v>6.3284000000000002</v>
      </c>
      <c r="H780" s="302">
        <f t="shared" si="75"/>
        <v>29.488099999999996</v>
      </c>
      <c r="I780" s="302">
        <f t="shared" si="75"/>
        <v>436.47842857142859</v>
      </c>
      <c r="J780" s="302">
        <f t="shared" si="75"/>
        <v>22.519100000000002</v>
      </c>
      <c r="K780" s="302">
        <f t="shared" si="75"/>
        <v>77.129759562841542</v>
      </c>
      <c r="L780" s="302">
        <f t="shared" si="75"/>
        <v>128.6371778765521</v>
      </c>
      <c r="M780" s="302">
        <f t="shared" si="75"/>
        <v>118.00642075225919</v>
      </c>
      <c r="N780" s="302">
        <f t="shared" si="75"/>
        <v>91.735768228324559</v>
      </c>
      <c r="O780" s="302">
        <f t="shared" si="75"/>
        <v>26.873739644970414</v>
      </c>
      <c r="P780" s="303">
        <f t="shared" si="75"/>
        <v>14.49506568047337</v>
      </c>
      <c r="Q780" s="303">
        <f t="shared" si="75"/>
        <v>14.38108875739645</v>
      </c>
      <c r="R780" s="303">
        <f t="shared" si="75"/>
        <v>14.329678106508879</v>
      </c>
      <c r="S780" s="303">
        <f t="shared" si="75"/>
        <v>14.401944181459566</v>
      </c>
      <c r="T780" s="303">
        <f t="shared" si="75"/>
        <v>674.94587573964509</v>
      </c>
      <c r="U780" s="303">
        <v>5.1581815816119203</v>
      </c>
      <c r="V780" s="644">
        <v>3</v>
      </c>
    </row>
    <row r="781" spans="1:22" ht="13.5" customHeight="1">
      <c r="A781" s="509" t="s">
        <v>942</v>
      </c>
      <c r="B781" s="511"/>
      <c r="C781" s="610" t="s">
        <v>648</v>
      </c>
      <c r="D781" s="266" t="s">
        <v>788</v>
      </c>
      <c r="E781" s="266">
        <v>95.3</v>
      </c>
      <c r="F781" s="266">
        <v>165</v>
      </c>
      <c r="G781" s="266">
        <v>4.72</v>
      </c>
      <c r="H781" s="266">
        <v>29.06</v>
      </c>
      <c r="I781" s="266">
        <v>515.67999999999995</v>
      </c>
      <c r="J781" s="266">
        <v>21.8</v>
      </c>
      <c r="K781" s="266">
        <v>75.02</v>
      </c>
      <c r="L781" s="266">
        <v>133</v>
      </c>
      <c r="M781" s="266">
        <v>122.1</v>
      </c>
      <c r="N781" s="281">
        <v>91.8</v>
      </c>
      <c r="O781" s="281">
        <v>27.2</v>
      </c>
      <c r="P781" s="267">
        <v>14.84</v>
      </c>
      <c r="Q781" s="267">
        <v>15.22</v>
      </c>
      <c r="R781" s="267">
        <v>15.12</v>
      </c>
      <c r="S781" s="267">
        <v>15.06</v>
      </c>
      <c r="T781" s="267">
        <v>664.0543650793652</v>
      </c>
      <c r="U781" s="267">
        <v>3.5763411279229809</v>
      </c>
      <c r="V781" s="265">
        <v>11</v>
      </c>
    </row>
    <row r="782" spans="1:22" ht="13.5" customHeight="1">
      <c r="A782" s="509"/>
      <c r="B782" s="511"/>
      <c r="C782" s="610" t="s">
        <v>648</v>
      </c>
      <c r="D782" s="266" t="s">
        <v>787</v>
      </c>
      <c r="E782" s="266">
        <v>99.4</v>
      </c>
      <c r="F782" s="266">
        <v>154</v>
      </c>
      <c r="G782" s="266">
        <v>7.3</v>
      </c>
      <c r="H782" s="266">
        <v>39.700000000000003</v>
      </c>
      <c r="I782" s="266">
        <v>443.8</v>
      </c>
      <c r="J782" s="266">
        <v>23.9</v>
      </c>
      <c r="K782" s="266">
        <v>60.1</v>
      </c>
      <c r="L782" s="266">
        <v>128.69999999999999</v>
      </c>
      <c r="M782" s="266">
        <v>122</v>
      </c>
      <c r="N782" s="281">
        <v>94.8</v>
      </c>
      <c r="O782" s="281">
        <v>26.62</v>
      </c>
      <c r="P782" s="267">
        <v>15.36</v>
      </c>
      <c r="Q782" s="267">
        <v>15.12</v>
      </c>
      <c r="R782" s="267">
        <v>15.36</v>
      </c>
      <c r="S782" s="267">
        <v>15.28</v>
      </c>
      <c r="T782" s="267">
        <v>653.02410256410258</v>
      </c>
      <c r="U782" s="267">
        <v>2.918724741805121</v>
      </c>
      <c r="V782" s="265">
        <v>11</v>
      </c>
    </row>
    <row r="783" spans="1:22" ht="13.5" customHeight="1">
      <c r="A783" s="509"/>
      <c r="B783" s="511"/>
      <c r="C783" s="610" t="s">
        <v>648</v>
      </c>
      <c r="D783" s="266" t="s">
        <v>822</v>
      </c>
      <c r="E783" s="266">
        <v>94.4</v>
      </c>
      <c r="F783" s="266">
        <v>164</v>
      </c>
      <c r="G783" s="266">
        <v>6.8</v>
      </c>
      <c r="H783" s="266">
        <v>28.4</v>
      </c>
      <c r="I783" s="266">
        <v>320</v>
      </c>
      <c r="J783" s="266">
        <v>21.8</v>
      </c>
      <c r="K783" s="266">
        <v>76.8</v>
      </c>
      <c r="L783" s="266">
        <v>127.2</v>
      </c>
      <c r="M783" s="266">
        <v>115.2</v>
      </c>
      <c r="N783" s="281">
        <v>90.6</v>
      </c>
      <c r="O783" s="281">
        <v>26.8</v>
      </c>
      <c r="P783" s="267">
        <v>12.43</v>
      </c>
      <c r="Q783" s="267">
        <v>15.07</v>
      </c>
      <c r="R783" s="267">
        <v>13.27</v>
      </c>
      <c r="S783" s="267">
        <v>13.589999999999998</v>
      </c>
      <c r="T783" s="267">
        <v>671.14466666666669</v>
      </c>
      <c r="U783" s="267">
        <v>4.5920985120574587</v>
      </c>
      <c r="V783" s="265">
        <v>6</v>
      </c>
    </row>
    <row r="784" spans="1:22" ht="13.5" customHeight="1">
      <c r="A784" s="509"/>
      <c r="B784" s="511"/>
      <c r="C784" s="610" t="s">
        <v>648</v>
      </c>
      <c r="D784" s="266" t="s">
        <v>836</v>
      </c>
      <c r="E784" s="266">
        <v>98.75</v>
      </c>
      <c r="F784" s="266">
        <v>157</v>
      </c>
      <c r="G784" s="266">
        <v>7.62</v>
      </c>
      <c r="H784" s="266">
        <v>30.86</v>
      </c>
      <c r="I784" s="266">
        <v>305</v>
      </c>
      <c r="J784" s="266">
        <v>23.19</v>
      </c>
      <c r="K784" s="266">
        <v>75.150000000000006</v>
      </c>
      <c r="L784" s="266">
        <v>118.68</v>
      </c>
      <c r="M784" s="266">
        <v>114.1</v>
      </c>
      <c r="N784" s="281">
        <v>96.14</v>
      </c>
      <c r="O784" s="281">
        <v>27.86</v>
      </c>
      <c r="P784" s="267">
        <v>15.57</v>
      </c>
      <c r="Q784" s="267">
        <v>15.19</v>
      </c>
      <c r="R784" s="267">
        <v>15.25</v>
      </c>
      <c r="S784" s="267">
        <v>15.336666666666666</v>
      </c>
      <c r="T784" s="267">
        <v>676.25368165784835</v>
      </c>
      <c r="U784" s="267">
        <v>6.6774866682123752</v>
      </c>
      <c r="V784" s="265">
        <v>2</v>
      </c>
    </row>
    <row r="785" spans="1:22" ht="13.5" customHeight="1">
      <c r="A785" s="509"/>
      <c r="B785" s="511"/>
      <c r="C785" s="610" t="s">
        <v>648</v>
      </c>
      <c r="D785" s="266" t="s">
        <v>834</v>
      </c>
      <c r="E785" s="266">
        <v>101.1</v>
      </c>
      <c r="F785" s="266">
        <v>165</v>
      </c>
      <c r="G785" s="266">
        <v>4.2</v>
      </c>
      <c r="H785" s="266">
        <v>34.1</v>
      </c>
      <c r="I785" s="266">
        <v>812</v>
      </c>
      <c r="J785" s="266">
        <v>26.68</v>
      </c>
      <c r="K785" s="266">
        <v>78.239999999999995</v>
      </c>
      <c r="L785" s="266">
        <v>112.4</v>
      </c>
      <c r="M785" s="266">
        <v>96.8</v>
      </c>
      <c r="N785" s="281">
        <v>86.1</v>
      </c>
      <c r="O785" s="281">
        <v>26.8</v>
      </c>
      <c r="P785" s="267">
        <v>13.54</v>
      </c>
      <c r="Q785" s="267">
        <v>13.41</v>
      </c>
      <c r="R785" s="267">
        <v>13.63</v>
      </c>
      <c r="S785" s="267">
        <v>13.526666666666666</v>
      </c>
      <c r="T785" s="267">
        <v>676.33333333333326</v>
      </c>
      <c r="U785" s="267">
        <v>10.032537960954425</v>
      </c>
      <c r="V785" s="265">
        <v>6</v>
      </c>
    </row>
    <row r="786" spans="1:22" ht="13.5" customHeight="1">
      <c r="A786" s="509"/>
      <c r="B786" s="511"/>
      <c r="C786" s="610" t="s">
        <v>648</v>
      </c>
      <c r="D786" s="266" t="s">
        <v>809</v>
      </c>
      <c r="E786" s="266">
        <v>101</v>
      </c>
      <c r="F786" s="266">
        <v>155</v>
      </c>
      <c r="G786" s="266">
        <v>5.9</v>
      </c>
      <c r="H786" s="266">
        <v>29.6</v>
      </c>
      <c r="I786" s="266">
        <v>401.69491525423729</v>
      </c>
      <c r="J786" s="266">
        <v>22.1</v>
      </c>
      <c r="K786" s="266">
        <v>74.662162162162161</v>
      </c>
      <c r="L786" s="266">
        <v>125.2</v>
      </c>
      <c r="M786" s="266">
        <v>121.1</v>
      </c>
      <c r="N786" s="281">
        <v>96.725239616613408</v>
      </c>
      <c r="O786" s="281">
        <v>28.349035087719297</v>
      </c>
      <c r="P786" s="267">
        <v>12.001438596491001</v>
      </c>
      <c r="Q786" s="267">
        <v>12.261555555556001</v>
      </c>
      <c r="R786" s="267">
        <v>12.890116959064001</v>
      </c>
      <c r="S786" s="267">
        <v>12.384370370370334</v>
      </c>
      <c r="T786" s="267">
        <v>619.2185185185167</v>
      </c>
      <c r="U786" s="267">
        <v>0.43505349699878337</v>
      </c>
      <c r="V786" s="265">
        <v>10</v>
      </c>
    </row>
    <row r="787" spans="1:22" ht="13.5" customHeight="1">
      <c r="A787" s="509"/>
      <c r="B787" s="511"/>
      <c r="C787" s="610" t="s">
        <v>648</v>
      </c>
      <c r="D787" s="266" t="s">
        <v>835</v>
      </c>
      <c r="E787" s="266">
        <v>94.4</v>
      </c>
      <c r="F787" s="266">
        <v>162</v>
      </c>
      <c r="G787" s="266">
        <v>8.016</v>
      </c>
      <c r="H787" s="266">
        <v>30.1435</v>
      </c>
      <c r="I787" s="266">
        <v>376.04166666666663</v>
      </c>
      <c r="J787" s="266">
        <v>21.515166666666669</v>
      </c>
      <c r="K787" s="266">
        <v>71.375807940904906</v>
      </c>
      <c r="L787" s="266">
        <v>138.3837209302325</v>
      </c>
      <c r="M787" s="266">
        <v>134.8837209302325</v>
      </c>
      <c r="N787" s="281">
        <v>97.470800773044289</v>
      </c>
      <c r="O787" s="281">
        <v>29.861932938856015</v>
      </c>
      <c r="P787" s="267">
        <v>15.75691642011834</v>
      </c>
      <c r="Q787" s="267">
        <v>15.277624556213018</v>
      </c>
      <c r="R787" s="267">
        <v>15.682785502958581</v>
      </c>
      <c r="S787" s="267">
        <v>15.572442159763312</v>
      </c>
      <c r="T787" s="267">
        <v>778.62210798816568</v>
      </c>
      <c r="U787" s="267">
        <v>2.0247716869191592</v>
      </c>
      <c r="V787" s="265">
        <v>7</v>
      </c>
    </row>
    <row r="788" spans="1:22" ht="13.5" customHeight="1">
      <c r="A788" s="509"/>
      <c r="B788" s="511"/>
      <c r="C788" s="610" t="s">
        <v>648</v>
      </c>
      <c r="D788" s="266" t="s">
        <v>812</v>
      </c>
      <c r="E788" s="266">
        <v>101.9</v>
      </c>
      <c r="F788" s="266">
        <v>152</v>
      </c>
      <c r="G788" s="266">
        <v>5.8</v>
      </c>
      <c r="H788" s="266">
        <v>27.9</v>
      </c>
      <c r="I788" s="266">
        <v>481.2</v>
      </c>
      <c r="J788" s="266">
        <v>23.3</v>
      </c>
      <c r="K788" s="266">
        <v>83.5</v>
      </c>
      <c r="L788" s="266">
        <v>117.3</v>
      </c>
      <c r="M788" s="266">
        <v>107.8</v>
      </c>
      <c r="N788" s="281">
        <v>91.9</v>
      </c>
      <c r="O788" s="281">
        <v>28.3</v>
      </c>
      <c r="P788" s="267">
        <v>13.57</v>
      </c>
      <c r="Q788" s="267">
        <v>13.55</v>
      </c>
      <c r="R788" s="267">
        <v>14.23</v>
      </c>
      <c r="S788" s="267">
        <v>13.783333333333333</v>
      </c>
      <c r="T788" s="267">
        <v>693.53572327044026</v>
      </c>
      <c r="U788" s="267">
        <v>12.029260363045232</v>
      </c>
      <c r="V788" s="265">
        <v>6</v>
      </c>
    </row>
    <row r="789" spans="1:22" ht="13.5" customHeight="1">
      <c r="A789" s="509"/>
      <c r="B789" s="511"/>
      <c r="C789" s="610" t="s">
        <v>648</v>
      </c>
      <c r="D789" s="266" t="s">
        <v>810</v>
      </c>
      <c r="E789" s="266">
        <v>98</v>
      </c>
      <c r="F789" s="266">
        <v>152</v>
      </c>
      <c r="G789" s="266">
        <v>6.8</v>
      </c>
      <c r="H789" s="266">
        <v>25.6</v>
      </c>
      <c r="I789" s="266">
        <v>275.8</v>
      </c>
      <c r="J789" s="266">
        <v>20</v>
      </c>
      <c r="K789" s="266">
        <v>78.069999999999993</v>
      </c>
      <c r="L789" s="266">
        <v>135.30000000000001</v>
      </c>
      <c r="M789" s="266">
        <v>128.80000000000001</v>
      </c>
      <c r="N789" s="281">
        <v>95.2</v>
      </c>
      <c r="O789" s="281">
        <v>27.8</v>
      </c>
      <c r="P789" s="267">
        <v>14.4</v>
      </c>
      <c r="Q789" s="267">
        <v>13.35</v>
      </c>
      <c r="R789" s="267">
        <v>13.92</v>
      </c>
      <c r="S789" s="267">
        <v>13.89</v>
      </c>
      <c r="T789" s="267">
        <v>694.5</v>
      </c>
      <c r="U789" s="267">
        <v>-1.1387900355871772</v>
      </c>
      <c r="V789" s="265">
        <v>12</v>
      </c>
    </row>
    <row r="790" spans="1:22" ht="13.5" customHeight="1">
      <c r="A790" s="509"/>
      <c r="B790" s="511"/>
      <c r="C790" s="610" t="s">
        <v>648</v>
      </c>
      <c r="D790" s="266" t="s">
        <v>814</v>
      </c>
      <c r="E790" s="266">
        <v>100.3</v>
      </c>
      <c r="F790" s="266">
        <v>154</v>
      </c>
      <c r="G790" s="266">
        <v>4.4000000000000004</v>
      </c>
      <c r="H790" s="266">
        <v>24.6</v>
      </c>
      <c r="I790" s="266">
        <v>459.09</v>
      </c>
      <c r="J790" s="266">
        <v>20.2</v>
      </c>
      <c r="K790" s="266">
        <v>82.1</v>
      </c>
      <c r="L790" s="266">
        <v>127</v>
      </c>
      <c r="M790" s="266">
        <v>124.2</v>
      </c>
      <c r="N790" s="281">
        <v>97.8</v>
      </c>
      <c r="O790" s="281">
        <v>30.83</v>
      </c>
      <c r="P790" s="267">
        <v>16.52</v>
      </c>
      <c r="Q790" s="267">
        <v>16.16</v>
      </c>
      <c r="R790" s="267">
        <v>16.14</v>
      </c>
      <c r="S790" s="267">
        <v>16.273333333333333</v>
      </c>
      <c r="T790" s="267">
        <v>706.34318576388898</v>
      </c>
      <c r="U790" s="267">
        <v>4.4948630136986374</v>
      </c>
      <c r="V790" s="265">
        <v>6</v>
      </c>
    </row>
    <row r="791" spans="1:22" ht="13.5" customHeight="1">
      <c r="A791" s="509"/>
      <c r="B791" s="511"/>
      <c r="C791" s="610"/>
      <c r="D791" s="269" t="s">
        <v>745</v>
      </c>
      <c r="E791" s="269">
        <f>AVERAGE(E781:E790)</f>
        <v>98.454999999999998</v>
      </c>
      <c r="F791" s="269">
        <f>AVERAGE(F781:F790)</f>
        <v>158</v>
      </c>
      <c r="G791" s="269">
        <v>6.1555999999999989</v>
      </c>
      <c r="H791" s="269">
        <v>29.99635</v>
      </c>
      <c r="I791" s="269">
        <v>439.03065819209041</v>
      </c>
      <c r="J791" s="269">
        <v>22.448516666666666</v>
      </c>
      <c r="K791" s="269">
        <v>75.501797010306717</v>
      </c>
      <c r="L791" s="269">
        <v>126.31637209302326</v>
      </c>
      <c r="M791" s="269">
        <v>118.69837209302325</v>
      </c>
      <c r="N791" s="611">
        <v>93.853604038965756</v>
      </c>
      <c r="O791" s="611">
        <v>28.042096802657532</v>
      </c>
      <c r="P791" s="270">
        <v>14.398835501660935</v>
      </c>
      <c r="Q791" s="270">
        <v>14.460918011176901</v>
      </c>
      <c r="R791" s="270">
        <v>14.549290246202258</v>
      </c>
      <c r="S791" s="270">
        <v>14.469681253013366</v>
      </c>
      <c r="T791" s="270">
        <v>683.30296848423268</v>
      </c>
      <c r="U791" s="270">
        <v>4.420865080982594</v>
      </c>
      <c r="V791" s="634">
        <v>8</v>
      </c>
    </row>
    <row r="792" spans="1:22" ht="13.5" customHeight="1">
      <c r="A792" s="509" t="s">
        <v>943</v>
      </c>
      <c r="B792" s="511"/>
      <c r="C792" s="509" t="s">
        <v>947</v>
      </c>
      <c r="D792" s="265" t="s">
        <v>788</v>
      </c>
      <c r="E792" s="271">
        <v>96.6</v>
      </c>
      <c r="F792" s="295">
        <v>164</v>
      </c>
      <c r="G792" s="271">
        <v>6.14</v>
      </c>
      <c r="H792" s="271">
        <v>30.96</v>
      </c>
      <c r="I792" s="271">
        <v>404.23452768729646</v>
      </c>
      <c r="J792" s="271">
        <v>22.4</v>
      </c>
      <c r="K792" s="271">
        <v>72.351421188630482</v>
      </c>
      <c r="L792" s="271">
        <v>131.74</v>
      </c>
      <c r="M792" s="271">
        <v>123.97</v>
      </c>
      <c r="N792" s="273">
        <v>94.102019128586605</v>
      </c>
      <c r="O792" s="273">
        <v>26.7</v>
      </c>
      <c r="P792" s="273">
        <v>246.8</v>
      </c>
      <c r="Q792" s="273">
        <v>250.06</v>
      </c>
      <c r="R792" s="489"/>
      <c r="S792" s="273">
        <v>248.43</v>
      </c>
      <c r="T792" s="271">
        <v>672.23</v>
      </c>
      <c r="U792" s="273">
        <v>6.1119792899875343</v>
      </c>
      <c r="V792" s="489">
        <v>1</v>
      </c>
    </row>
    <row r="793" spans="1:22" ht="13.5" customHeight="1">
      <c r="A793" s="509"/>
      <c r="B793" s="511"/>
      <c r="C793" s="509" t="s">
        <v>193</v>
      </c>
      <c r="D793" s="265" t="s">
        <v>786</v>
      </c>
      <c r="E793" s="271">
        <v>99</v>
      </c>
      <c r="F793" s="295">
        <v>164</v>
      </c>
      <c r="G793" s="271">
        <v>7.4</v>
      </c>
      <c r="H793" s="271">
        <v>29.7</v>
      </c>
      <c r="I793" s="271">
        <v>301.3513513513513</v>
      </c>
      <c r="J793" s="271">
        <v>21.62</v>
      </c>
      <c r="K793" s="271">
        <v>72.794612794612803</v>
      </c>
      <c r="L793" s="271">
        <v>125.7</v>
      </c>
      <c r="M793" s="271">
        <v>118.3</v>
      </c>
      <c r="N793" s="273">
        <v>94.112967382657118</v>
      </c>
      <c r="O793" s="273">
        <v>28.6</v>
      </c>
      <c r="P793" s="273">
        <v>141.86000000000001</v>
      </c>
      <c r="Q793" s="273">
        <v>139.24</v>
      </c>
      <c r="R793" s="489"/>
      <c r="S793" s="273">
        <v>140.55000000000001</v>
      </c>
      <c r="T793" s="271">
        <v>720.78</v>
      </c>
      <c r="U793" s="273">
        <v>4.1623309053031863E-3</v>
      </c>
      <c r="V793" s="489">
        <v>4</v>
      </c>
    </row>
    <row r="794" spans="1:22" ht="13.5" customHeight="1">
      <c r="A794" s="509"/>
      <c r="B794" s="511"/>
      <c r="C794" s="509" t="s">
        <v>193</v>
      </c>
      <c r="D794" s="265" t="s">
        <v>809</v>
      </c>
      <c r="E794" s="296">
        <v>102</v>
      </c>
      <c r="F794" s="295">
        <v>160</v>
      </c>
      <c r="G794" s="271">
        <v>6.1974999999999998</v>
      </c>
      <c r="H794" s="271">
        <v>29.7</v>
      </c>
      <c r="I794" s="271">
        <v>379.22549415086723</v>
      </c>
      <c r="J794" s="271">
        <v>24.3</v>
      </c>
      <c r="K794" s="271">
        <v>81.818181818181827</v>
      </c>
      <c r="L794" s="271">
        <v>128.4</v>
      </c>
      <c r="M794" s="271">
        <v>118.9</v>
      </c>
      <c r="N794" s="273">
        <v>92.601246105919003</v>
      </c>
      <c r="O794" s="273">
        <v>29.111549707602347</v>
      </c>
      <c r="P794" s="273">
        <v>389.9</v>
      </c>
      <c r="Q794" s="273">
        <v>410.3</v>
      </c>
      <c r="R794" s="489"/>
      <c r="S794" s="273">
        <v>400.1</v>
      </c>
      <c r="T794" s="271">
        <v>800.2</v>
      </c>
      <c r="U794" s="273">
        <v>0.38890979801781739</v>
      </c>
      <c r="V794" s="265">
        <v>5</v>
      </c>
    </row>
    <row r="795" spans="1:22" ht="13.5" customHeight="1">
      <c r="A795" s="509"/>
      <c r="B795" s="511"/>
      <c r="C795" s="509" t="s">
        <v>193</v>
      </c>
      <c r="D795" s="265" t="s">
        <v>834</v>
      </c>
      <c r="E795" s="271">
        <v>101.7</v>
      </c>
      <c r="F795" s="295">
        <v>160</v>
      </c>
      <c r="G795" s="271">
        <v>4.3</v>
      </c>
      <c r="H795" s="271">
        <v>35.799999999999997</v>
      </c>
      <c r="I795" s="271">
        <v>732.55813953488371</v>
      </c>
      <c r="J795" s="271">
        <v>29.7</v>
      </c>
      <c r="K795" s="271">
        <v>82.960893854748605</v>
      </c>
      <c r="L795" s="271">
        <v>82.1</v>
      </c>
      <c r="M795" s="271">
        <v>80.3</v>
      </c>
      <c r="N795" s="273">
        <v>97.807551766138857</v>
      </c>
      <c r="O795" s="273">
        <v>28.9</v>
      </c>
      <c r="P795" s="273">
        <v>205.1</v>
      </c>
      <c r="Q795" s="273">
        <v>204.2</v>
      </c>
      <c r="R795" s="489"/>
      <c r="S795" s="273">
        <v>204.64999999999998</v>
      </c>
      <c r="T795" s="271">
        <v>682.2</v>
      </c>
      <c r="U795" s="273">
        <v>6.6100635482862797</v>
      </c>
      <c r="V795" s="295">
        <v>2</v>
      </c>
    </row>
    <row r="796" spans="1:22" ht="13.5" customHeight="1">
      <c r="A796" s="509"/>
      <c r="B796" s="511"/>
      <c r="C796" s="509" t="s">
        <v>193</v>
      </c>
      <c r="D796" s="265" t="s">
        <v>808</v>
      </c>
      <c r="E796" s="271">
        <v>101.3</v>
      </c>
      <c r="F796" s="295">
        <v>160</v>
      </c>
      <c r="G796" s="271">
        <v>7.7</v>
      </c>
      <c r="H796" s="271">
        <v>26.8</v>
      </c>
      <c r="I796" s="271">
        <v>248.05194805194807</v>
      </c>
      <c r="J796" s="271">
        <v>23</v>
      </c>
      <c r="K796" s="271">
        <v>85.820895522388057</v>
      </c>
      <c r="L796" s="271">
        <v>149.19999999999999</v>
      </c>
      <c r="M796" s="271">
        <v>142.69999999999999</v>
      </c>
      <c r="N796" s="273">
        <v>95.643431635388737</v>
      </c>
      <c r="O796" s="273">
        <v>26.8</v>
      </c>
      <c r="P796" s="273">
        <v>191.8</v>
      </c>
      <c r="Q796" s="273">
        <v>193</v>
      </c>
      <c r="R796" s="489"/>
      <c r="S796" s="273">
        <v>192.4</v>
      </c>
      <c r="T796" s="271">
        <v>769.8</v>
      </c>
      <c r="U796" s="273">
        <v>2.41</v>
      </c>
      <c r="V796" s="295">
        <v>2</v>
      </c>
    </row>
    <row r="797" spans="1:22" ht="13.5" customHeight="1">
      <c r="A797" s="509"/>
      <c r="B797" s="511"/>
      <c r="C797" s="509" t="s">
        <v>193</v>
      </c>
      <c r="D797" s="265" t="s">
        <v>816</v>
      </c>
      <c r="E797" s="645">
        <v>96.6</v>
      </c>
      <c r="F797" s="295">
        <v>159</v>
      </c>
      <c r="G797" s="271">
        <v>7.3897499999999994</v>
      </c>
      <c r="H797" s="271">
        <v>29.057999999999996</v>
      </c>
      <c r="I797" s="271">
        <v>293.22033898305079</v>
      </c>
      <c r="J797" s="271">
        <v>25.008249999999997</v>
      </c>
      <c r="K797" s="271">
        <v>86.063218390804593</v>
      </c>
      <c r="L797" s="271">
        <v>110.74683544303799</v>
      </c>
      <c r="M797" s="271">
        <v>107.06804782970522</v>
      </c>
      <c r="N797" s="273">
        <v>96.6782006920415</v>
      </c>
      <c r="O797" s="273">
        <v>27.958579881656807</v>
      </c>
      <c r="P797" s="273">
        <v>209.80880849919313</v>
      </c>
      <c r="Q797" s="273">
        <v>213.95303254437871</v>
      </c>
      <c r="R797" s="489"/>
      <c r="S797" s="273">
        <v>211.88092052178592</v>
      </c>
      <c r="T797" s="271">
        <v>847.5236820871437</v>
      </c>
      <c r="U797" s="273">
        <v>2.0378041329336254</v>
      </c>
      <c r="V797" s="295">
        <v>3</v>
      </c>
    </row>
    <row r="798" spans="1:22" ht="13.5" customHeight="1">
      <c r="A798" s="509"/>
      <c r="B798" s="511"/>
      <c r="C798" s="509" t="s">
        <v>193</v>
      </c>
      <c r="D798" s="265" t="s">
        <v>814</v>
      </c>
      <c r="E798" s="271">
        <v>88.9</v>
      </c>
      <c r="F798" s="295">
        <v>152</v>
      </c>
      <c r="G798" s="271">
        <v>5.6</v>
      </c>
      <c r="H798" s="271">
        <v>25</v>
      </c>
      <c r="I798" s="271">
        <v>346.42857142857144</v>
      </c>
      <c r="J798" s="271">
        <v>19.8</v>
      </c>
      <c r="K798" s="271">
        <v>79.2</v>
      </c>
      <c r="L798" s="271">
        <v>126.5</v>
      </c>
      <c r="M798" s="271">
        <v>124.4</v>
      </c>
      <c r="N798" s="273">
        <v>98.339920948616609</v>
      </c>
      <c r="O798" s="273">
        <v>31.5</v>
      </c>
      <c r="P798" s="273">
        <v>201.96</v>
      </c>
      <c r="Q798" s="273">
        <v>205.38</v>
      </c>
      <c r="R798" s="489"/>
      <c r="S798" s="273">
        <v>203.67000000000002</v>
      </c>
      <c r="T798" s="271">
        <v>754.34</v>
      </c>
      <c r="U798" s="273">
        <v>5.3320231692180258</v>
      </c>
      <c r="V798" s="295">
        <v>2</v>
      </c>
    </row>
    <row r="799" spans="1:22" ht="13.5" customHeight="1">
      <c r="A799" s="509"/>
      <c r="B799" s="511"/>
      <c r="C799" s="509" t="s">
        <v>193</v>
      </c>
      <c r="D799" s="269" t="s">
        <v>945</v>
      </c>
      <c r="E799" s="304">
        <v>98.01428571428572</v>
      </c>
      <c r="F799" s="304">
        <v>159.85714285714286</v>
      </c>
      <c r="G799" s="304">
        <v>6.3896071428571428</v>
      </c>
      <c r="H799" s="304">
        <v>29.574000000000002</v>
      </c>
      <c r="I799" s="304">
        <v>386.43862445542408</v>
      </c>
      <c r="J799" s="304">
        <v>23.68975</v>
      </c>
      <c r="K799" s="304">
        <v>80.144174795623783</v>
      </c>
      <c r="L799" s="304">
        <v>122.0552622061483</v>
      </c>
      <c r="M799" s="304">
        <v>116.51972111852932</v>
      </c>
      <c r="N799" s="304">
        <v>95.612191094192639</v>
      </c>
      <c r="O799" s="305">
        <v>28.510018512751312</v>
      </c>
      <c r="P799" s="305">
        <v>226.74697264274189</v>
      </c>
      <c r="Q799" s="305">
        <v>230.87614750633981</v>
      </c>
      <c r="R799" s="489"/>
      <c r="S799" s="305">
        <v>228.81156007454086</v>
      </c>
      <c r="T799" s="304">
        <v>749.58195458387775</v>
      </c>
      <c r="U799" s="303">
        <v>3.0918465901526262</v>
      </c>
      <c r="V799" s="625">
        <v>3</v>
      </c>
    </row>
    <row r="800" spans="1:22" ht="13.5" customHeight="1">
      <c r="A800" s="509" t="s">
        <v>888</v>
      </c>
      <c r="B800" s="511" t="s">
        <v>676</v>
      </c>
      <c r="C800" s="509" t="s">
        <v>655</v>
      </c>
      <c r="D800" s="265" t="s">
        <v>788</v>
      </c>
      <c r="E800" s="300">
        <v>99.6</v>
      </c>
      <c r="F800" s="300">
        <v>159</v>
      </c>
      <c r="G800" s="300">
        <v>5.37</v>
      </c>
      <c r="H800" s="300">
        <v>30.09</v>
      </c>
      <c r="I800" s="300">
        <v>560.34</v>
      </c>
      <c r="J800" s="300">
        <v>22.1</v>
      </c>
      <c r="K800" s="300">
        <v>73.45</v>
      </c>
      <c r="L800" s="300">
        <v>128.30000000000001</v>
      </c>
      <c r="M800" s="300">
        <v>117.3</v>
      </c>
      <c r="N800" s="300">
        <v>91.4</v>
      </c>
      <c r="O800" s="300">
        <v>26.3</v>
      </c>
      <c r="P800" s="273">
        <v>14.58</v>
      </c>
      <c r="Q800" s="273">
        <v>14.52</v>
      </c>
      <c r="R800" s="273">
        <v>14.76</v>
      </c>
      <c r="S800" s="273">
        <f t="shared" ref="S800:S809" si="76">AVERAGE(P800:R800)</f>
        <v>14.62</v>
      </c>
      <c r="T800" s="273">
        <v>644.89</v>
      </c>
      <c r="U800" s="273">
        <v>6.33</v>
      </c>
      <c r="V800" s="265">
        <v>2</v>
      </c>
    </row>
    <row r="801" spans="1:22" ht="13.5" customHeight="1">
      <c r="A801" s="509"/>
      <c r="B801" s="511"/>
      <c r="C801" s="509"/>
      <c r="D801" s="265" t="s">
        <v>787</v>
      </c>
      <c r="E801" s="300">
        <v>103.2</v>
      </c>
      <c r="F801" s="300">
        <v>161</v>
      </c>
      <c r="G801" s="300">
        <v>7.7</v>
      </c>
      <c r="H801" s="300">
        <v>36.6</v>
      </c>
      <c r="I801" s="300">
        <v>373</v>
      </c>
      <c r="J801" s="300">
        <v>24.5</v>
      </c>
      <c r="K801" s="300">
        <v>66.900000000000006</v>
      </c>
      <c r="L801" s="300">
        <v>133.5</v>
      </c>
      <c r="M801" s="300">
        <v>122.6</v>
      </c>
      <c r="N801" s="300">
        <v>91.8</v>
      </c>
      <c r="O801" s="300">
        <v>23.04</v>
      </c>
      <c r="P801" s="273">
        <v>14.8</v>
      </c>
      <c r="Q801" s="273">
        <v>15.12</v>
      </c>
      <c r="R801" s="273">
        <v>14.72</v>
      </c>
      <c r="S801" s="273">
        <f t="shared" si="76"/>
        <v>14.88</v>
      </c>
      <c r="T801" s="273">
        <v>661.4</v>
      </c>
      <c r="U801" s="273">
        <v>4.55</v>
      </c>
      <c r="V801" s="265">
        <v>6</v>
      </c>
    </row>
    <row r="802" spans="1:22" ht="13.5" customHeight="1">
      <c r="A802" s="509"/>
      <c r="B802" s="511"/>
      <c r="C802" s="509"/>
      <c r="D802" s="265" t="s">
        <v>822</v>
      </c>
      <c r="E802" s="300">
        <v>95.5</v>
      </c>
      <c r="F802" s="300">
        <v>159</v>
      </c>
      <c r="G802" s="300">
        <v>8.1</v>
      </c>
      <c r="H802" s="300">
        <v>25.2</v>
      </c>
      <c r="I802" s="300">
        <v>211.1</v>
      </c>
      <c r="J802" s="300">
        <v>20.2</v>
      </c>
      <c r="K802" s="300">
        <v>80</v>
      </c>
      <c r="L802" s="300">
        <v>130.80000000000001</v>
      </c>
      <c r="M802" s="300">
        <v>121.3</v>
      </c>
      <c r="N802" s="300">
        <v>92.7</v>
      </c>
      <c r="O802" s="300">
        <v>28.2</v>
      </c>
      <c r="P802" s="273">
        <v>16.2</v>
      </c>
      <c r="Q802" s="273">
        <v>15.5</v>
      </c>
      <c r="R802" s="273">
        <v>15.4</v>
      </c>
      <c r="S802" s="273">
        <f t="shared" si="76"/>
        <v>15.700000000000001</v>
      </c>
      <c r="T802" s="273">
        <v>698</v>
      </c>
      <c r="U802" s="273">
        <v>4.45</v>
      </c>
      <c r="V802" s="265">
        <v>2</v>
      </c>
    </row>
    <row r="803" spans="1:22" ht="13.5" customHeight="1">
      <c r="A803" s="509"/>
      <c r="B803" s="511"/>
      <c r="C803" s="509"/>
      <c r="D803" s="265" t="s">
        <v>793</v>
      </c>
      <c r="E803" s="300">
        <v>95.25</v>
      </c>
      <c r="F803" s="300">
        <v>163</v>
      </c>
      <c r="G803" s="300">
        <v>5.24</v>
      </c>
      <c r="H803" s="300">
        <v>25.67</v>
      </c>
      <c r="I803" s="300">
        <v>389.89</v>
      </c>
      <c r="J803" s="300">
        <v>21.51</v>
      </c>
      <c r="K803" s="300">
        <v>83.78</v>
      </c>
      <c r="L803" s="300">
        <v>129.87</v>
      </c>
      <c r="M803" s="300">
        <v>111.63</v>
      </c>
      <c r="N803" s="300">
        <v>85.95</v>
      </c>
      <c r="O803" s="300">
        <v>25.4</v>
      </c>
      <c r="P803" s="273">
        <v>13.01</v>
      </c>
      <c r="Q803" s="273">
        <v>13.59</v>
      </c>
      <c r="R803" s="273">
        <v>13.67</v>
      </c>
      <c r="S803" s="273">
        <f t="shared" si="76"/>
        <v>13.423333333333334</v>
      </c>
      <c r="T803" s="273">
        <v>591.89</v>
      </c>
      <c r="U803" s="273">
        <v>3.82</v>
      </c>
      <c r="V803" s="265">
        <v>6</v>
      </c>
    </row>
    <row r="804" spans="1:22" ht="13.5" customHeight="1">
      <c r="A804" s="509"/>
      <c r="B804" s="511"/>
      <c r="C804" s="509"/>
      <c r="D804" s="265" t="s">
        <v>834</v>
      </c>
      <c r="E804" s="300">
        <v>101.2</v>
      </c>
      <c r="F804" s="300">
        <v>166</v>
      </c>
      <c r="G804" s="300">
        <v>3.5</v>
      </c>
      <c r="H804" s="300">
        <v>33.6</v>
      </c>
      <c r="I804" s="300">
        <v>960</v>
      </c>
      <c r="J804" s="300">
        <v>27.9</v>
      </c>
      <c r="K804" s="300">
        <v>83</v>
      </c>
      <c r="L804" s="300">
        <v>118.2</v>
      </c>
      <c r="M804" s="300">
        <v>89.7</v>
      </c>
      <c r="N804" s="300">
        <v>75.900000000000006</v>
      </c>
      <c r="O804" s="300">
        <v>26.8</v>
      </c>
      <c r="P804" s="273">
        <v>13.16</v>
      </c>
      <c r="Q804" s="273">
        <v>13.22</v>
      </c>
      <c r="R804" s="273">
        <v>13.14</v>
      </c>
      <c r="S804" s="273">
        <f t="shared" si="76"/>
        <v>13.173333333333334</v>
      </c>
      <c r="T804" s="273">
        <v>658.67</v>
      </c>
      <c r="U804" s="273">
        <v>3.7</v>
      </c>
      <c r="V804" s="265">
        <v>12</v>
      </c>
    </row>
    <row r="805" spans="1:22" ht="13.5" customHeight="1">
      <c r="A805" s="509"/>
      <c r="B805" s="511"/>
      <c r="C805" s="509"/>
      <c r="D805" s="265" t="s">
        <v>809</v>
      </c>
      <c r="E805" s="300">
        <v>90</v>
      </c>
      <c r="F805" s="300">
        <v>156</v>
      </c>
      <c r="G805" s="300">
        <v>5.7</v>
      </c>
      <c r="H805" s="300">
        <v>24.6</v>
      </c>
      <c r="I805" s="300">
        <v>329</v>
      </c>
      <c r="J805" s="300">
        <v>21</v>
      </c>
      <c r="K805" s="300">
        <v>85.3</v>
      </c>
      <c r="L805" s="300">
        <v>159.19999999999999</v>
      </c>
      <c r="M805" s="300">
        <v>138.30000000000001</v>
      </c>
      <c r="N805" s="300">
        <v>86.9</v>
      </c>
      <c r="O805" s="300">
        <v>25.4</v>
      </c>
      <c r="P805" s="273">
        <v>13.61</v>
      </c>
      <c r="Q805" s="273">
        <v>13.28</v>
      </c>
      <c r="R805" s="273">
        <v>13.43</v>
      </c>
      <c r="S805" s="273">
        <f t="shared" si="76"/>
        <v>13.44</v>
      </c>
      <c r="T805" s="273">
        <v>672.1</v>
      </c>
      <c r="U805" s="273">
        <v>7.88</v>
      </c>
      <c r="V805" s="265">
        <v>4</v>
      </c>
    </row>
    <row r="806" spans="1:22" ht="13.5" customHeight="1">
      <c r="A806" s="509"/>
      <c r="B806" s="511"/>
      <c r="C806" s="509"/>
      <c r="D806" s="265" t="s">
        <v>810</v>
      </c>
      <c r="E806" s="300">
        <v>101</v>
      </c>
      <c r="F806" s="300">
        <v>161</v>
      </c>
      <c r="G806" s="300">
        <v>6.3</v>
      </c>
      <c r="H806" s="300">
        <v>25.1</v>
      </c>
      <c r="I806" s="300">
        <v>299.3</v>
      </c>
      <c r="J806" s="300">
        <v>20.6</v>
      </c>
      <c r="K806" s="300">
        <v>82</v>
      </c>
      <c r="L806" s="300">
        <v>155.6</v>
      </c>
      <c r="M806" s="300">
        <v>141.9</v>
      </c>
      <c r="N806" s="300">
        <v>91.2</v>
      </c>
      <c r="O806" s="300">
        <v>24.1</v>
      </c>
      <c r="P806" s="273">
        <v>15</v>
      </c>
      <c r="Q806" s="273">
        <v>14.4</v>
      </c>
      <c r="R806" s="273">
        <v>14.63</v>
      </c>
      <c r="S806" s="273">
        <f t="shared" si="76"/>
        <v>14.676666666666668</v>
      </c>
      <c r="T806" s="273">
        <v>733.8</v>
      </c>
      <c r="U806" s="273">
        <v>6.82</v>
      </c>
      <c r="V806" s="265">
        <v>1</v>
      </c>
    </row>
    <row r="807" spans="1:22" ht="13.5" customHeight="1">
      <c r="A807" s="509"/>
      <c r="B807" s="511"/>
      <c r="C807" s="509"/>
      <c r="D807" s="265" t="s">
        <v>814</v>
      </c>
      <c r="E807" s="300">
        <v>97.8</v>
      </c>
      <c r="F807" s="300">
        <v>161</v>
      </c>
      <c r="G807" s="300">
        <v>6.7</v>
      </c>
      <c r="H807" s="300">
        <v>25.2</v>
      </c>
      <c r="I807" s="300">
        <v>276.12</v>
      </c>
      <c r="J807" s="300">
        <v>22.4</v>
      </c>
      <c r="K807" s="300">
        <v>88.89</v>
      </c>
      <c r="L807" s="300">
        <v>161.6</v>
      </c>
      <c r="M807" s="300">
        <v>147.9</v>
      </c>
      <c r="N807" s="300">
        <v>91.52</v>
      </c>
      <c r="O807" s="300">
        <v>26.28</v>
      </c>
      <c r="P807" s="273">
        <v>14.88</v>
      </c>
      <c r="Q807" s="273">
        <v>18.579999999999998</v>
      </c>
      <c r="R807" s="273">
        <v>17.350000000000001</v>
      </c>
      <c r="S807" s="273">
        <f t="shared" si="76"/>
        <v>16.936666666666667</v>
      </c>
      <c r="T807" s="273">
        <v>725.44</v>
      </c>
      <c r="U807" s="273">
        <v>7.2</v>
      </c>
      <c r="V807" s="265">
        <v>2</v>
      </c>
    </row>
    <row r="808" spans="1:22" ht="13.5" customHeight="1">
      <c r="A808" s="509"/>
      <c r="B808" s="511"/>
      <c r="C808" s="509"/>
      <c r="D808" s="265" t="s">
        <v>812</v>
      </c>
      <c r="E808" s="300">
        <v>102.3</v>
      </c>
      <c r="F808" s="300">
        <v>153</v>
      </c>
      <c r="G808" s="300">
        <v>5.92</v>
      </c>
      <c r="H808" s="300">
        <v>30.3</v>
      </c>
      <c r="I808" s="300">
        <v>512.5</v>
      </c>
      <c r="J808" s="300">
        <v>23.3</v>
      </c>
      <c r="K808" s="300">
        <v>76.8</v>
      </c>
      <c r="L808" s="300">
        <v>119.9</v>
      </c>
      <c r="M808" s="300">
        <v>109</v>
      </c>
      <c r="N808" s="300">
        <v>90.9</v>
      </c>
      <c r="O808" s="300">
        <v>26.6</v>
      </c>
      <c r="P808" s="273">
        <v>12.66</v>
      </c>
      <c r="Q808" s="273">
        <v>12.73</v>
      </c>
      <c r="R808" s="273">
        <v>13.74</v>
      </c>
      <c r="S808" s="273">
        <f t="shared" si="76"/>
        <v>13.043333333333335</v>
      </c>
      <c r="T808" s="273">
        <v>656.5</v>
      </c>
      <c r="U808" s="273">
        <v>5.1100000000000003</v>
      </c>
      <c r="V808" s="265">
        <v>2</v>
      </c>
    </row>
    <row r="809" spans="1:22" ht="13.5" customHeight="1">
      <c r="A809" s="509"/>
      <c r="B809" s="511"/>
      <c r="C809" s="509"/>
      <c r="D809" s="265" t="s">
        <v>835</v>
      </c>
      <c r="E809" s="300">
        <v>90.9</v>
      </c>
      <c r="F809" s="300">
        <v>166</v>
      </c>
      <c r="G809" s="300">
        <v>7.0696666666666701</v>
      </c>
      <c r="H809" s="300">
        <v>28.8631666666667</v>
      </c>
      <c r="I809" s="300">
        <v>308.26771653543301</v>
      </c>
      <c r="J809" s="300">
        <v>24.187166666666698</v>
      </c>
      <c r="K809" s="300">
        <v>83.799421407907403</v>
      </c>
      <c r="L809" s="300">
        <v>153.325827658843</v>
      </c>
      <c r="M809" s="300">
        <v>128.2164541313</v>
      </c>
      <c r="N809" s="300">
        <v>83.623519982939499</v>
      </c>
      <c r="O809" s="300">
        <v>26.400394477317601</v>
      </c>
      <c r="P809" s="273">
        <v>15.2123076923077</v>
      </c>
      <c r="Q809" s="273">
        <v>14.9182692307692</v>
      </c>
      <c r="R809" s="273">
        <v>13.2969230769231</v>
      </c>
      <c r="S809" s="273">
        <f t="shared" si="76"/>
        <v>14.475833333333334</v>
      </c>
      <c r="T809" s="273">
        <v>723.79166666666697</v>
      </c>
      <c r="U809" s="273">
        <v>4.2972558852207703</v>
      </c>
      <c r="V809" s="265" t="s">
        <v>656</v>
      </c>
    </row>
    <row r="810" spans="1:22" ht="13.5" customHeight="1">
      <c r="A810" s="509"/>
      <c r="B810" s="511"/>
      <c r="C810" s="509"/>
      <c r="D810" s="490" t="s">
        <v>745</v>
      </c>
      <c r="E810" s="302">
        <f t="shared" ref="E810:T810" si="77">AVERAGE(E800:E809)</f>
        <v>97.674999999999983</v>
      </c>
      <c r="F810" s="302">
        <f t="shared" si="77"/>
        <v>160.5</v>
      </c>
      <c r="G810" s="302">
        <f t="shared" si="77"/>
        <v>6.1599666666666675</v>
      </c>
      <c r="H810" s="302">
        <f t="shared" si="77"/>
        <v>28.522316666666665</v>
      </c>
      <c r="I810" s="302">
        <f t="shared" si="77"/>
        <v>421.95177165354323</v>
      </c>
      <c r="J810" s="302">
        <f t="shared" si="77"/>
        <v>22.769716666666671</v>
      </c>
      <c r="K810" s="302">
        <f t="shared" si="77"/>
        <v>80.391942140790746</v>
      </c>
      <c r="L810" s="302">
        <f t="shared" si="77"/>
        <v>139.02958276588433</v>
      </c>
      <c r="M810" s="302">
        <f t="shared" si="77"/>
        <v>122.78464541312999</v>
      </c>
      <c r="N810" s="302">
        <f t="shared" si="77"/>
        <v>88.189351998293944</v>
      </c>
      <c r="O810" s="302">
        <f t="shared" si="77"/>
        <v>25.852039447731762</v>
      </c>
      <c r="P810" s="303">
        <f t="shared" si="77"/>
        <v>14.31123076923077</v>
      </c>
      <c r="Q810" s="303">
        <f t="shared" si="77"/>
        <v>14.585826923076919</v>
      </c>
      <c r="R810" s="303">
        <f t="shared" si="77"/>
        <v>14.41369230769231</v>
      </c>
      <c r="S810" s="303">
        <f t="shared" si="77"/>
        <v>14.436916666666665</v>
      </c>
      <c r="T810" s="303">
        <f t="shared" si="77"/>
        <v>676.64816666666673</v>
      </c>
      <c r="U810" s="303">
        <v>5.4234025790916203</v>
      </c>
      <c r="V810" s="644">
        <v>1</v>
      </c>
    </row>
    <row r="811" spans="1:22" ht="13.5" customHeight="1">
      <c r="A811" s="509" t="s">
        <v>942</v>
      </c>
      <c r="B811" s="511"/>
      <c r="C811" s="610" t="s">
        <v>726</v>
      </c>
      <c r="D811" s="266" t="s">
        <v>788</v>
      </c>
      <c r="E811" s="266">
        <v>95.2</v>
      </c>
      <c r="F811" s="266">
        <v>166</v>
      </c>
      <c r="G811" s="266">
        <v>4.74</v>
      </c>
      <c r="H811" s="266">
        <v>29.77</v>
      </c>
      <c r="I811" s="266">
        <v>528.05999999999995</v>
      </c>
      <c r="J811" s="266">
        <v>22.3</v>
      </c>
      <c r="K811" s="266">
        <v>74.91</v>
      </c>
      <c r="L811" s="266">
        <v>133.5</v>
      </c>
      <c r="M811" s="266">
        <v>123.2</v>
      </c>
      <c r="N811" s="281">
        <v>92.3</v>
      </c>
      <c r="O811" s="281">
        <v>26.4</v>
      </c>
      <c r="P811" s="267">
        <v>13.96</v>
      </c>
      <c r="Q811" s="267">
        <v>14.36</v>
      </c>
      <c r="R811" s="267">
        <v>14.28</v>
      </c>
      <c r="S811" s="267">
        <v>14.200000000000001</v>
      </c>
      <c r="T811" s="267">
        <v>626.13359788359799</v>
      </c>
      <c r="U811" s="267">
        <v>-2.3383768913342373</v>
      </c>
      <c r="V811" s="265">
        <v>16</v>
      </c>
    </row>
    <row r="812" spans="1:22" ht="13.5" customHeight="1">
      <c r="A812" s="509"/>
      <c r="B812" s="511"/>
      <c r="C812" s="610" t="s">
        <v>726</v>
      </c>
      <c r="D812" s="266" t="s">
        <v>787</v>
      </c>
      <c r="E812" s="266">
        <v>99.8</v>
      </c>
      <c r="F812" s="266">
        <v>154</v>
      </c>
      <c r="G812" s="266">
        <v>7.9</v>
      </c>
      <c r="H812" s="266">
        <v>35.700000000000003</v>
      </c>
      <c r="I812" s="266">
        <v>351.9</v>
      </c>
      <c r="J812" s="266">
        <v>27.8</v>
      </c>
      <c r="K812" s="266">
        <v>77.8</v>
      </c>
      <c r="L812" s="266">
        <v>127.8</v>
      </c>
      <c r="M812" s="266">
        <v>115.1</v>
      </c>
      <c r="N812" s="281">
        <v>90.1</v>
      </c>
      <c r="O812" s="281">
        <v>22.8</v>
      </c>
      <c r="P812" s="267">
        <v>15.8</v>
      </c>
      <c r="Q812" s="267">
        <v>16.239999999999998</v>
      </c>
      <c r="R812" s="267">
        <v>14.56</v>
      </c>
      <c r="S812" s="267">
        <v>15.533333333333333</v>
      </c>
      <c r="T812" s="267">
        <v>663.85085470085471</v>
      </c>
      <c r="U812" s="267">
        <v>4.6250561293219628</v>
      </c>
      <c r="V812" s="265">
        <v>10</v>
      </c>
    </row>
    <row r="813" spans="1:22" ht="13.5" customHeight="1">
      <c r="A813" s="509"/>
      <c r="B813" s="511"/>
      <c r="C813" s="610" t="s">
        <v>726</v>
      </c>
      <c r="D813" s="266" t="s">
        <v>822</v>
      </c>
      <c r="E813" s="266">
        <v>98.4</v>
      </c>
      <c r="F813" s="266">
        <v>165</v>
      </c>
      <c r="G813" s="266">
        <v>7.2</v>
      </c>
      <c r="H813" s="266">
        <v>34.700000000000003</v>
      </c>
      <c r="I813" s="266">
        <v>381.3</v>
      </c>
      <c r="J813" s="266">
        <v>22.1</v>
      </c>
      <c r="K813" s="266">
        <v>63.8</v>
      </c>
      <c r="L813" s="266">
        <v>119.9</v>
      </c>
      <c r="M813" s="266">
        <v>107</v>
      </c>
      <c r="N813" s="281">
        <v>89.2</v>
      </c>
      <c r="O813" s="281">
        <v>26.6</v>
      </c>
      <c r="P813" s="267">
        <v>13.1</v>
      </c>
      <c r="Q813" s="267">
        <v>12.35</v>
      </c>
      <c r="R813" s="267">
        <v>12.71</v>
      </c>
      <c r="S813" s="267">
        <v>12.719999999999999</v>
      </c>
      <c r="T813" s="267">
        <v>628.17955555555557</v>
      </c>
      <c r="U813" s="267">
        <v>-2.1036428937916889</v>
      </c>
      <c r="V813" s="265">
        <v>11</v>
      </c>
    </row>
    <row r="814" spans="1:22" ht="13.5" customHeight="1">
      <c r="A814" s="509"/>
      <c r="B814" s="511"/>
      <c r="C814" s="610" t="s">
        <v>726</v>
      </c>
      <c r="D814" s="266" t="s">
        <v>836</v>
      </c>
      <c r="E814" s="266">
        <v>98.05</v>
      </c>
      <c r="F814" s="266">
        <v>160</v>
      </c>
      <c r="G814" s="266">
        <v>6.38</v>
      </c>
      <c r="H814" s="266">
        <v>30.67</v>
      </c>
      <c r="I814" s="266">
        <v>380.6</v>
      </c>
      <c r="J814" s="266">
        <v>24.48</v>
      </c>
      <c r="K814" s="266">
        <v>79.81</v>
      </c>
      <c r="L814" s="266">
        <v>147.27000000000001</v>
      </c>
      <c r="M814" s="266">
        <v>130.35</v>
      </c>
      <c r="N814" s="281">
        <v>88.51</v>
      </c>
      <c r="O814" s="281">
        <v>23.79</v>
      </c>
      <c r="P814" s="267">
        <v>15.15</v>
      </c>
      <c r="Q814" s="267">
        <v>15.69</v>
      </c>
      <c r="R814" s="267">
        <v>15.47</v>
      </c>
      <c r="S814" s="267">
        <v>15.436666666666667</v>
      </c>
      <c r="T814" s="267">
        <v>680.66307319224006</v>
      </c>
      <c r="U814" s="267">
        <v>7.3730581961511747</v>
      </c>
      <c r="V814" s="265">
        <v>1</v>
      </c>
    </row>
    <row r="815" spans="1:22" ht="13.5" customHeight="1">
      <c r="A815" s="509"/>
      <c r="B815" s="511"/>
      <c r="C815" s="610" t="s">
        <v>726</v>
      </c>
      <c r="D815" s="266" t="s">
        <v>834</v>
      </c>
      <c r="E815" s="266">
        <v>106.3</v>
      </c>
      <c r="F815" s="266">
        <v>167</v>
      </c>
      <c r="G815" s="266">
        <v>3.9</v>
      </c>
      <c r="H815" s="266">
        <v>32.6</v>
      </c>
      <c r="I815" s="266">
        <v>836</v>
      </c>
      <c r="J815" s="266">
        <v>26.1</v>
      </c>
      <c r="K815" s="266">
        <v>80.06</v>
      </c>
      <c r="L815" s="266">
        <v>127.8</v>
      </c>
      <c r="M815" s="266">
        <v>96.5</v>
      </c>
      <c r="N815" s="281">
        <v>75.5</v>
      </c>
      <c r="O815" s="281">
        <v>25.6</v>
      </c>
      <c r="P815" s="267">
        <v>12.58</v>
      </c>
      <c r="Q815" s="267">
        <v>12.61</v>
      </c>
      <c r="R815" s="267">
        <v>12.72</v>
      </c>
      <c r="S815" s="267">
        <v>12.636666666666665</v>
      </c>
      <c r="T815" s="267">
        <v>631.83333333333326</v>
      </c>
      <c r="U815" s="267">
        <v>2.7928416485899956</v>
      </c>
      <c r="V815" s="265">
        <v>14</v>
      </c>
    </row>
    <row r="816" spans="1:22" ht="13.5" customHeight="1">
      <c r="A816" s="509"/>
      <c r="B816" s="511"/>
      <c r="C816" s="610" t="s">
        <v>726</v>
      </c>
      <c r="D816" s="266" t="s">
        <v>809</v>
      </c>
      <c r="E816" s="266">
        <v>104</v>
      </c>
      <c r="F816" s="266">
        <v>153</v>
      </c>
      <c r="G816" s="266">
        <v>8.1</v>
      </c>
      <c r="H816" s="266">
        <v>31.5</v>
      </c>
      <c r="I816" s="266">
        <v>288.88888888888886</v>
      </c>
      <c r="J816" s="266">
        <v>26.4</v>
      </c>
      <c r="K816" s="266">
        <v>83.809523809523796</v>
      </c>
      <c r="L816" s="266">
        <v>127.5</v>
      </c>
      <c r="M816" s="266">
        <v>100.3</v>
      </c>
      <c r="N816" s="281">
        <v>78.666666666666657</v>
      </c>
      <c r="O816" s="281">
        <v>26.203157894736847</v>
      </c>
      <c r="P816" s="267">
        <v>13.4651438596491</v>
      </c>
      <c r="Q816" s="267">
        <v>13.837111111111112</v>
      </c>
      <c r="R816" s="267">
        <v>14.004602339181</v>
      </c>
      <c r="S816" s="267">
        <v>13.768952436647069</v>
      </c>
      <c r="T816" s="267">
        <v>688.44762183235343</v>
      </c>
      <c r="U816" s="267">
        <v>11.663769187720705</v>
      </c>
      <c r="V816" s="265">
        <v>1</v>
      </c>
    </row>
    <row r="817" spans="1:22" ht="13.5" customHeight="1">
      <c r="A817" s="509"/>
      <c r="B817" s="511"/>
      <c r="C817" s="610" t="s">
        <v>726</v>
      </c>
      <c r="D817" s="266" t="s">
        <v>835</v>
      </c>
      <c r="E817" s="266">
        <v>93.4</v>
      </c>
      <c r="F817" s="266">
        <v>163</v>
      </c>
      <c r="G817" s="266">
        <v>7.7933333333333321</v>
      </c>
      <c r="H817" s="266">
        <v>28.473500000000001</v>
      </c>
      <c r="I817" s="266">
        <v>365.35714285714295</v>
      </c>
      <c r="J817" s="266">
        <v>22.238833333333332</v>
      </c>
      <c r="K817" s="266">
        <v>78.103616813294224</v>
      </c>
      <c r="L817" s="266">
        <v>144.49012178619756</v>
      </c>
      <c r="M817" s="266">
        <v>134.69012178619755</v>
      </c>
      <c r="N817" s="281">
        <v>93.217529420799366</v>
      </c>
      <c r="O817" s="281">
        <v>27.544378698224854</v>
      </c>
      <c r="P817" s="267">
        <v>15.292262426035501</v>
      </c>
      <c r="Q817" s="267">
        <v>16.93989408284024</v>
      </c>
      <c r="R817" s="267">
        <v>17.663591715976331</v>
      </c>
      <c r="S817" s="267">
        <v>16.631916074950691</v>
      </c>
      <c r="T817" s="267">
        <v>831.59580374753455</v>
      </c>
      <c r="U817" s="267">
        <v>8.966045457357847</v>
      </c>
      <c r="V817" s="265">
        <v>2</v>
      </c>
    </row>
    <row r="818" spans="1:22" ht="13.5" customHeight="1">
      <c r="A818" s="509"/>
      <c r="B818" s="511"/>
      <c r="C818" s="610" t="s">
        <v>726</v>
      </c>
      <c r="D818" s="266" t="s">
        <v>812</v>
      </c>
      <c r="E818" s="266">
        <v>108.7</v>
      </c>
      <c r="F818" s="266">
        <v>152</v>
      </c>
      <c r="G818" s="266">
        <v>5.8</v>
      </c>
      <c r="H818" s="266">
        <v>26.6</v>
      </c>
      <c r="I818" s="266">
        <v>458.7</v>
      </c>
      <c r="J818" s="266">
        <v>22.7</v>
      </c>
      <c r="K818" s="266">
        <v>85.3</v>
      </c>
      <c r="L818" s="266">
        <v>127.2</v>
      </c>
      <c r="M818" s="266">
        <v>114.6</v>
      </c>
      <c r="N818" s="281">
        <v>90.1</v>
      </c>
      <c r="O818" s="281">
        <v>27.3</v>
      </c>
      <c r="P818" s="267">
        <v>13.98</v>
      </c>
      <c r="Q818" s="267">
        <v>13.41</v>
      </c>
      <c r="R818" s="267">
        <v>14.01</v>
      </c>
      <c r="S818" s="267">
        <v>13.799999999999999</v>
      </c>
      <c r="T818" s="267">
        <v>694.37433962264151</v>
      </c>
      <c r="U818" s="267">
        <v>12.164725006773212</v>
      </c>
      <c r="V818" s="265">
        <v>5</v>
      </c>
    </row>
    <row r="819" spans="1:22" ht="13.5" customHeight="1">
      <c r="A819" s="509"/>
      <c r="B819" s="511"/>
      <c r="C819" s="610" t="s">
        <v>726</v>
      </c>
      <c r="D819" s="266" t="s">
        <v>810</v>
      </c>
      <c r="E819" s="266">
        <v>101</v>
      </c>
      <c r="F819" s="266">
        <v>153</v>
      </c>
      <c r="G819" s="266">
        <v>5.7</v>
      </c>
      <c r="H819" s="266">
        <v>26.9</v>
      </c>
      <c r="I819" s="266">
        <v>371.7</v>
      </c>
      <c r="J819" s="266">
        <v>22.8</v>
      </c>
      <c r="K819" s="266">
        <v>84.81</v>
      </c>
      <c r="L819" s="266">
        <v>153.4</v>
      </c>
      <c r="M819" s="266">
        <v>138.69999999999999</v>
      </c>
      <c r="N819" s="281">
        <v>90.4</v>
      </c>
      <c r="O819" s="281">
        <v>25.5</v>
      </c>
      <c r="P819" s="267">
        <v>16.62</v>
      </c>
      <c r="Q819" s="267">
        <v>15.6</v>
      </c>
      <c r="R819" s="267">
        <v>16.25</v>
      </c>
      <c r="S819" s="267">
        <v>16.156666666666666</v>
      </c>
      <c r="T819" s="267">
        <v>807.83333333333326</v>
      </c>
      <c r="U819" s="267">
        <v>14.994068801897988</v>
      </c>
      <c r="V819" s="265">
        <v>1</v>
      </c>
    </row>
    <row r="820" spans="1:22" ht="13.5" customHeight="1">
      <c r="A820" s="509"/>
      <c r="B820" s="511"/>
      <c r="C820" s="610" t="s">
        <v>726</v>
      </c>
      <c r="D820" s="266" t="s">
        <v>814</v>
      </c>
      <c r="E820" s="266">
        <v>105.7</v>
      </c>
      <c r="F820" s="266">
        <v>155</v>
      </c>
      <c r="G820" s="266">
        <v>3.7</v>
      </c>
      <c r="H820" s="266">
        <v>24.4</v>
      </c>
      <c r="I820" s="266">
        <v>559.46</v>
      </c>
      <c r="J820" s="266">
        <v>19</v>
      </c>
      <c r="K820" s="266">
        <v>77.900000000000006</v>
      </c>
      <c r="L820" s="266">
        <v>156.6</v>
      </c>
      <c r="M820" s="266">
        <v>141.5</v>
      </c>
      <c r="N820" s="281">
        <v>90.36</v>
      </c>
      <c r="O820" s="281">
        <v>27.21</v>
      </c>
      <c r="P820" s="267">
        <v>16.14</v>
      </c>
      <c r="Q820" s="267">
        <v>16.329999999999998</v>
      </c>
      <c r="R820" s="267">
        <v>16.55</v>
      </c>
      <c r="S820" s="267">
        <v>16.34</v>
      </c>
      <c r="T820" s="267">
        <v>709.23684895833333</v>
      </c>
      <c r="U820" s="267">
        <v>4.9229452054794578</v>
      </c>
      <c r="V820" s="265">
        <v>4</v>
      </c>
    </row>
    <row r="821" spans="1:22" ht="13.5" customHeight="1">
      <c r="A821" s="509"/>
      <c r="B821" s="511"/>
      <c r="C821" s="610"/>
      <c r="D821" s="269" t="s">
        <v>745</v>
      </c>
      <c r="E821" s="269">
        <f>AVERAGE(E811:E820)</f>
        <v>101.05500000000001</v>
      </c>
      <c r="F821" s="269">
        <f>AVERAGE(F811:F820)</f>
        <v>158.80000000000001</v>
      </c>
      <c r="G821" s="269">
        <v>6.1213333333333333</v>
      </c>
      <c r="H821" s="269">
        <v>30.131349999999998</v>
      </c>
      <c r="I821" s="269">
        <v>452.19660317460313</v>
      </c>
      <c r="J821" s="269">
        <v>23.591883333333335</v>
      </c>
      <c r="K821" s="269">
        <v>78.630314062281798</v>
      </c>
      <c r="L821" s="269">
        <v>136.54601217861975</v>
      </c>
      <c r="M821" s="269">
        <v>120.19401217861976</v>
      </c>
      <c r="N821" s="611">
        <v>87.835419608746605</v>
      </c>
      <c r="O821" s="611">
        <v>25.894753659296168</v>
      </c>
      <c r="P821" s="270">
        <v>14.60874062856846</v>
      </c>
      <c r="Q821" s="270">
        <v>14.736700519395134</v>
      </c>
      <c r="R821" s="270">
        <v>14.821819405515736</v>
      </c>
      <c r="S821" s="270">
        <v>14.722420184493112</v>
      </c>
      <c r="T821" s="270">
        <v>696.21483621597781</v>
      </c>
      <c r="U821" s="270">
        <v>6.2447627469565532</v>
      </c>
      <c r="V821" s="634">
        <v>3</v>
      </c>
    </row>
    <row r="822" spans="1:22" ht="13.5" customHeight="1">
      <c r="A822" s="509" t="s">
        <v>943</v>
      </c>
      <c r="B822" s="511"/>
      <c r="C822" s="509" t="s">
        <v>677</v>
      </c>
      <c r="D822" s="265" t="s">
        <v>788</v>
      </c>
      <c r="E822" s="271">
        <v>94.3</v>
      </c>
      <c r="F822" s="295">
        <v>165</v>
      </c>
      <c r="G822" s="271">
        <v>6.08</v>
      </c>
      <c r="H822" s="271">
        <v>32.24</v>
      </c>
      <c r="I822" s="271">
        <v>430.26315789473688</v>
      </c>
      <c r="J822" s="271">
        <v>22.3</v>
      </c>
      <c r="K822" s="271">
        <v>69.168734491315135</v>
      </c>
      <c r="L822" s="271">
        <v>130.84</v>
      </c>
      <c r="M822" s="271">
        <v>122.47</v>
      </c>
      <c r="N822" s="273">
        <v>93.602873738917765</v>
      </c>
      <c r="O822" s="273">
        <v>26.6</v>
      </c>
      <c r="P822" s="273">
        <v>249.41</v>
      </c>
      <c r="Q822" s="273">
        <v>245.67</v>
      </c>
      <c r="R822" s="489"/>
      <c r="S822" s="273">
        <v>247.54</v>
      </c>
      <c r="T822" s="271">
        <v>669.82</v>
      </c>
      <c r="U822" s="273">
        <v>5.731559091411353</v>
      </c>
      <c r="V822" s="489">
        <v>2</v>
      </c>
    </row>
    <row r="823" spans="1:22" ht="13.5" customHeight="1">
      <c r="A823" s="509"/>
      <c r="B823" s="511"/>
      <c r="C823" s="509" t="s">
        <v>677</v>
      </c>
      <c r="D823" s="265" t="s">
        <v>786</v>
      </c>
      <c r="E823" s="271">
        <v>96.33</v>
      </c>
      <c r="F823" s="295">
        <v>165</v>
      </c>
      <c r="G823" s="271">
        <v>8.8000000000000007</v>
      </c>
      <c r="H823" s="271">
        <v>29.7</v>
      </c>
      <c r="I823" s="271">
        <v>237.49999999999994</v>
      </c>
      <c r="J823" s="271">
        <v>21.84</v>
      </c>
      <c r="K823" s="271">
        <v>73.535353535353536</v>
      </c>
      <c r="L823" s="271">
        <v>133.5</v>
      </c>
      <c r="M823" s="271">
        <v>120.7</v>
      </c>
      <c r="N823" s="273">
        <v>90.411985018726597</v>
      </c>
      <c r="O823" s="273">
        <v>27.3</v>
      </c>
      <c r="P823" s="273">
        <v>138.1</v>
      </c>
      <c r="Q823" s="273">
        <v>140.16</v>
      </c>
      <c r="R823" s="489"/>
      <c r="S823" s="273">
        <v>139.13</v>
      </c>
      <c r="T823" s="271">
        <v>713.48</v>
      </c>
      <c r="U823" s="273">
        <v>-1.008671522719387</v>
      </c>
      <c r="V823" s="489">
        <v>6</v>
      </c>
    </row>
    <row r="824" spans="1:22" ht="13.5" customHeight="1">
      <c r="A824" s="509"/>
      <c r="B824" s="511"/>
      <c r="C824" s="509" t="s">
        <v>677</v>
      </c>
      <c r="D824" s="265" t="s">
        <v>809</v>
      </c>
      <c r="E824" s="296">
        <v>108</v>
      </c>
      <c r="F824" s="295">
        <v>159</v>
      </c>
      <c r="G824" s="271">
        <v>6.1050000000000004</v>
      </c>
      <c r="H824" s="271">
        <v>30.5</v>
      </c>
      <c r="I824" s="271">
        <v>399.59049959049958</v>
      </c>
      <c r="J824" s="271">
        <v>24.5</v>
      </c>
      <c r="K824" s="271">
        <v>80.327868852459019</v>
      </c>
      <c r="L824" s="271">
        <v>163.69999999999999</v>
      </c>
      <c r="M824" s="271">
        <v>123.2</v>
      </c>
      <c r="N824" s="273">
        <v>75.25962125839952</v>
      </c>
      <c r="O824" s="273">
        <v>26.649093567251462</v>
      </c>
      <c r="P824" s="273">
        <v>430.7</v>
      </c>
      <c r="Q824" s="273">
        <v>444.2</v>
      </c>
      <c r="R824" s="489"/>
      <c r="S824" s="273">
        <v>437.45</v>
      </c>
      <c r="T824" s="271">
        <v>874.9</v>
      </c>
      <c r="U824" s="273">
        <v>9.7603813825115981</v>
      </c>
      <c r="V824" s="265">
        <v>1</v>
      </c>
    </row>
    <row r="825" spans="1:22" ht="13.5" customHeight="1">
      <c r="A825" s="509"/>
      <c r="B825" s="511"/>
      <c r="C825" s="509" t="s">
        <v>677</v>
      </c>
      <c r="D825" s="265" t="s">
        <v>834</v>
      </c>
      <c r="E825" s="271">
        <v>102.5</v>
      </c>
      <c r="F825" s="295">
        <v>160</v>
      </c>
      <c r="G825" s="271">
        <v>4.0999999999999996</v>
      </c>
      <c r="H825" s="271">
        <v>35.6</v>
      </c>
      <c r="I825" s="271">
        <v>768.29268292682934</v>
      </c>
      <c r="J825" s="271">
        <v>27.3</v>
      </c>
      <c r="K825" s="271">
        <v>76.68539325842697</v>
      </c>
      <c r="L825" s="271">
        <v>111.6</v>
      </c>
      <c r="M825" s="271">
        <v>96.8</v>
      </c>
      <c r="N825" s="273">
        <v>86.738351254480278</v>
      </c>
      <c r="O825" s="273">
        <v>25.3</v>
      </c>
      <c r="P825" s="273">
        <v>198.5</v>
      </c>
      <c r="Q825" s="273">
        <v>199.3</v>
      </c>
      <c r="R825" s="489"/>
      <c r="S825" s="273">
        <v>198.9</v>
      </c>
      <c r="T825" s="271">
        <v>663</v>
      </c>
      <c r="U825" s="273">
        <v>3.6097510157308088</v>
      </c>
      <c r="V825" s="295">
        <v>5</v>
      </c>
    </row>
    <row r="826" spans="1:22" ht="13.5" customHeight="1">
      <c r="A826" s="509"/>
      <c r="B826" s="511"/>
      <c r="C826" s="509" t="s">
        <v>677</v>
      </c>
      <c r="D826" s="265" t="s">
        <v>808</v>
      </c>
      <c r="E826" s="271">
        <v>97.4</v>
      </c>
      <c r="F826" s="295">
        <v>163</v>
      </c>
      <c r="G826" s="271">
        <v>7.8</v>
      </c>
      <c r="H826" s="271">
        <v>28.1</v>
      </c>
      <c r="I826" s="271">
        <v>260.25641025641028</v>
      </c>
      <c r="J826" s="271">
        <v>25.4</v>
      </c>
      <c r="K826" s="271">
        <v>90.391459074733078</v>
      </c>
      <c r="L826" s="271">
        <v>147.80000000000001</v>
      </c>
      <c r="M826" s="271">
        <v>125.7</v>
      </c>
      <c r="N826" s="273">
        <v>85.047361299052767</v>
      </c>
      <c r="O826" s="273">
        <v>23.7</v>
      </c>
      <c r="P826" s="273">
        <v>196.1</v>
      </c>
      <c r="Q826" s="273">
        <v>201.2</v>
      </c>
      <c r="R826" s="489"/>
      <c r="S826" s="273">
        <v>198.64999999999998</v>
      </c>
      <c r="T826" s="271">
        <v>794.5</v>
      </c>
      <c r="U826" s="273">
        <v>5.69</v>
      </c>
      <c r="V826" s="295">
        <v>1</v>
      </c>
    </row>
    <row r="827" spans="1:22" ht="13.5" customHeight="1">
      <c r="A827" s="509"/>
      <c r="B827" s="511"/>
      <c r="C827" s="509" t="s">
        <v>677</v>
      </c>
      <c r="D827" s="265" t="s">
        <v>816</v>
      </c>
      <c r="E827" s="645">
        <v>97.2</v>
      </c>
      <c r="F827" s="295">
        <v>161</v>
      </c>
      <c r="G827" s="271">
        <v>7.5567500000000001</v>
      </c>
      <c r="H827" s="271">
        <v>26.970499999999998</v>
      </c>
      <c r="I827" s="271">
        <v>256.90607734806628</v>
      </c>
      <c r="J827" s="271">
        <v>24.695124999999997</v>
      </c>
      <c r="K827" s="271">
        <v>91.56346749226006</v>
      </c>
      <c r="L827" s="271">
        <v>137.657894736842</v>
      </c>
      <c r="M827" s="271">
        <v>127.83654869409214</v>
      </c>
      <c r="N827" s="273">
        <v>92.865395725014437</v>
      </c>
      <c r="O827" s="273">
        <v>25.207100591715975</v>
      </c>
      <c r="P827" s="273">
        <v>224.52845615922539</v>
      </c>
      <c r="Q827" s="273">
        <v>215.28994082840239</v>
      </c>
      <c r="R827" s="489"/>
      <c r="S827" s="273">
        <v>219.9091984938139</v>
      </c>
      <c r="T827" s="271">
        <v>879.63679397525561</v>
      </c>
      <c r="U827" s="273">
        <v>5.9040694541205152</v>
      </c>
      <c r="V827" s="295">
        <v>1</v>
      </c>
    </row>
    <row r="828" spans="1:22" ht="13.5" customHeight="1">
      <c r="A828" s="509"/>
      <c r="B828" s="511"/>
      <c r="C828" s="509" t="s">
        <v>677</v>
      </c>
      <c r="D828" s="265" t="s">
        <v>814</v>
      </c>
      <c r="E828" s="271">
        <v>91.9</v>
      </c>
      <c r="F828" s="295">
        <v>154</v>
      </c>
      <c r="G828" s="271">
        <v>4.5999999999999996</v>
      </c>
      <c r="H828" s="271">
        <v>24.2</v>
      </c>
      <c r="I828" s="271">
        <v>426.08695652173918</v>
      </c>
      <c r="J828" s="271">
        <v>18.899999999999999</v>
      </c>
      <c r="K828" s="271">
        <v>78.099173553718998</v>
      </c>
      <c r="L828" s="271">
        <v>167.5</v>
      </c>
      <c r="M828" s="271">
        <v>146.80000000000001</v>
      </c>
      <c r="N828" s="273">
        <v>87.641791044776127</v>
      </c>
      <c r="O828" s="273">
        <v>28.4</v>
      </c>
      <c r="P828" s="273">
        <v>200.52</v>
      </c>
      <c r="Q828" s="273">
        <v>204.93</v>
      </c>
      <c r="R828" s="489"/>
      <c r="S828" s="273">
        <v>202.72500000000002</v>
      </c>
      <c r="T828" s="271">
        <v>750.84</v>
      </c>
      <c r="U828" s="273">
        <v>4.8439572715213366</v>
      </c>
      <c r="V828" s="295">
        <v>3</v>
      </c>
    </row>
    <row r="829" spans="1:22" ht="13.5" customHeight="1">
      <c r="A829" s="509"/>
      <c r="B829" s="511"/>
      <c r="C829" s="509" t="s">
        <v>678</v>
      </c>
      <c r="D829" s="268" t="s">
        <v>945</v>
      </c>
      <c r="E829" s="304">
        <v>98.232857142857142</v>
      </c>
      <c r="F829" s="304">
        <v>161</v>
      </c>
      <c r="G829" s="304">
        <v>6.4345357142857145</v>
      </c>
      <c r="H829" s="304">
        <v>29.61578571428571</v>
      </c>
      <c r="I829" s="304">
        <v>396.98511207689734</v>
      </c>
      <c r="J829" s="304">
        <v>23.562160714285714</v>
      </c>
      <c r="K829" s="304">
        <v>79.967350036895255</v>
      </c>
      <c r="L829" s="304">
        <v>141.79969924812028</v>
      </c>
      <c r="M829" s="304">
        <v>123.3580783848703</v>
      </c>
      <c r="N829" s="304">
        <v>87.366768477052489</v>
      </c>
      <c r="O829" s="305">
        <v>26.165170594138207</v>
      </c>
      <c r="P829" s="305">
        <v>233.97977945131791</v>
      </c>
      <c r="Q829" s="305">
        <v>235.82142011834321</v>
      </c>
      <c r="R829" s="489"/>
      <c r="S829" s="305">
        <v>234.90059978483052</v>
      </c>
      <c r="T829" s="304">
        <v>763.73954199646516</v>
      </c>
      <c r="U829" s="303">
        <v>5.0389743467638182</v>
      </c>
      <c r="V829" s="625">
        <v>1</v>
      </c>
    </row>
    <row r="830" spans="1:22" ht="13.5" customHeight="1">
      <c r="A830" s="509" t="s">
        <v>888</v>
      </c>
      <c r="B830" s="511" t="s">
        <v>679</v>
      </c>
      <c r="C830" s="509" t="s">
        <v>727</v>
      </c>
      <c r="D830" s="265" t="s">
        <v>819</v>
      </c>
      <c r="E830" s="300">
        <v>98</v>
      </c>
      <c r="F830" s="300">
        <v>154</v>
      </c>
      <c r="G830" s="300">
        <v>7.8</v>
      </c>
      <c r="H830" s="300">
        <v>28.1</v>
      </c>
      <c r="I830" s="300">
        <v>360.25641025640999</v>
      </c>
      <c r="J830" s="300">
        <v>20.6</v>
      </c>
      <c r="K830" s="300">
        <v>73.309608540925296</v>
      </c>
      <c r="L830" s="300">
        <v>130.83636363636401</v>
      </c>
      <c r="M830" s="300">
        <v>115.218181818182</v>
      </c>
      <c r="N830" s="300">
        <v>88.062812673707498</v>
      </c>
      <c r="O830" s="300">
        <v>25.82</v>
      </c>
      <c r="P830" s="273">
        <v>13.05</v>
      </c>
      <c r="Q830" s="273">
        <v>13.05</v>
      </c>
      <c r="R830" s="273">
        <v>12.95</v>
      </c>
      <c r="S830" s="273">
        <v>13.016666666666699</v>
      </c>
      <c r="T830" s="273">
        <v>650.83333333333303</v>
      </c>
      <c r="U830" s="273">
        <v>5.9701492537312797</v>
      </c>
      <c r="V830" s="265">
        <v>1</v>
      </c>
    </row>
    <row r="831" spans="1:22" ht="13.5" customHeight="1">
      <c r="A831" s="509"/>
      <c r="B831" s="511"/>
      <c r="C831" s="509"/>
      <c r="D831" s="265" t="s">
        <v>813</v>
      </c>
      <c r="E831" s="300">
        <v>95.9</v>
      </c>
      <c r="F831" s="300">
        <v>158</v>
      </c>
      <c r="G831" s="300">
        <v>6.4</v>
      </c>
      <c r="H831" s="300">
        <v>23.3</v>
      </c>
      <c r="I831" s="300">
        <v>264.10000000000002</v>
      </c>
      <c r="J831" s="300">
        <v>17.899999999999999</v>
      </c>
      <c r="K831" s="300">
        <v>76.8</v>
      </c>
      <c r="L831" s="300">
        <v>146.19999999999999</v>
      </c>
      <c r="M831" s="300">
        <v>123.9</v>
      </c>
      <c r="N831" s="300">
        <v>84.8</v>
      </c>
      <c r="O831" s="300">
        <v>27</v>
      </c>
      <c r="P831" s="273">
        <v>12.8</v>
      </c>
      <c r="Q831" s="273">
        <v>12.3</v>
      </c>
      <c r="R831" s="273">
        <v>12</v>
      </c>
      <c r="S831" s="273">
        <v>12.366666666666699</v>
      </c>
      <c r="T831" s="273">
        <v>618.29999999999995</v>
      </c>
      <c r="U831" s="273">
        <v>3.6199095022624301</v>
      </c>
      <c r="V831" s="265">
        <v>3</v>
      </c>
    </row>
    <row r="832" spans="1:22" ht="13.5" customHeight="1">
      <c r="A832" s="509"/>
      <c r="B832" s="511"/>
      <c r="C832" s="509"/>
      <c r="D832" s="265" t="s">
        <v>787</v>
      </c>
      <c r="E832" s="300">
        <v>101.8</v>
      </c>
      <c r="F832" s="300">
        <v>159</v>
      </c>
      <c r="G832" s="300">
        <v>8</v>
      </c>
      <c r="H832" s="300">
        <v>35.299999999999997</v>
      </c>
      <c r="I832" s="300">
        <v>339.7</v>
      </c>
      <c r="J832" s="300">
        <v>25.5</v>
      </c>
      <c r="K832" s="300">
        <v>72.2</v>
      </c>
      <c r="L832" s="300">
        <v>114.9</v>
      </c>
      <c r="M832" s="300">
        <v>107.7</v>
      </c>
      <c r="N832" s="300">
        <v>93.7</v>
      </c>
      <c r="O832" s="300">
        <v>26.14</v>
      </c>
      <c r="P832" s="273">
        <v>14.96</v>
      </c>
      <c r="Q832" s="273">
        <v>15.36</v>
      </c>
      <c r="R832" s="273">
        <v>14.88</v>
      </c>
      <c r="S832" s="273">
        <v>15.07</v>
      </c>
      <c r="T832" s="273">
        <v>669.7</v>
      </c>
      <c r="U832" s="273">
        <v>4.73881764153895</v>
      </c>
      <c r="V832" s="265">
        <v>7</v>
      </c>
    </row>
    <row r="833" spans="1:22" ht="13.5" customHeight="1">
      <c r="A833" s="509"/>
      <c r="B833" s="511"/>
      <c r="C833" s="509"/>
      <c r="D833" s="265" t="s">
        <v>809</v>
      </c>
      <c r="E833" s="300">
        <v>92</v>
      </c>
      <c r="F833" s="300">
        <v>154</v>
      </c>
      <c r="G833" s="300">
        <v>5.3</v>
      </c>
      <c r="H833" s="300">
        <v>27.1</v>
      </c>
      <c r="I833" s="300">
        <v>414</v>
      </c>
      <c r="J833" s="300">
        <v>22.1</v>
      </c>
      <c r="K833" s="300">
        <v>81.599999999999994</v>
      </c>
      <c r="L833" s="300">
        <v>125.8</v>
      </c>
      <c r="M833" s="300">
        <v>117.3</v>
      </c>
      <c r="N833" s="300">
        <v>93.2</v>
      </c>
      <c r="O833" s="300">
        <v>27.7</v>
      </c>
      <c r="P833" s="273">
        <v>13.12</v>
      </c>
      <c r="Q833" s="273">
        <v>13.71</v>
      </c>
      <c r="R833" s="273">
        <v>13.45</v>
      </c>
      <c r="S833" s="273">
        <v>13.43</v>
      </c>
      <c r="T833" s="273">
        <v>671.4</v>
      </c>
      <c r="U833" s="273">
        <v>11.9</v>
      </c>
      <c r="V833" s="265">
        <v>1</v>
      </c>
    </row>
    <row r="834" spans="1:22" ht="13.5" customHeight="1">
      <c r="A834" s="509"/>
      <c r="B834" s="511"/>
      <c r="C834" s="509"/>
      <c r="D834" s="265" t="s">
        <v>793</v>
      </c>
      <c r="E834" s="300">
        <v>94.75</v>
      </c>
      <c r="F834" s="300">
        <v>153</v>
      </c>
      <c r="G834" s="300">
        <v>7.23</v>
      </c>
      <c r="H834" s="300">
        <v>28.22</v>
      </c>
      <c r="I834" s="300">
        <v>290.33</v>
      </c>
      <c r="J834" s="300">
        <v>22.37</v>
      </c>
      <c r="K834" s="300">
        <v>79.28</v>
      </c>
      <c r="L834" s="300">
        <v>115.03</v>
      </c>
      <c r="M834" s="300">
        <v>103.16</v>
      </c>
      <c r="N834" s="300">
        <v>89.68</v>
      </c>
      <c r="O834" s="300">
        <v>28.19</v>
      </c>
      <c r="P834" s="273">
        <v>13.36</v>
      </c>
      <c r="Q834" s="273">
        <v>13.76</v>
      </c>
      <c r="R834" s="273">
        <v>13.86</v>
      </c>
      <c r="S834" s="273">
        <v>13.66</v>
      </c>
      <c r="T834" s="273">
        <v>602.32000000000005</v>
      </c>
      <c r="U834" s="273">
        <v>-0.64333080399854503</v>
      </c>
      <c r="V834" s="265">
        <v>4</v>
      </c>
    </row>
    <row r="835" spans="1:22" ht="13.5" customHeight="1">
      <c r="A835" s="509"/>
      <c r="B835" s="511"/>
      <c r="C835" s="509"/>
      <c r="D835" s="265" t="s">
        <v>814</v>
      </c>
      <c r="E835" s="300">
        <v>90.5</v>
      </c>
      <c r="F835" s="300">
        <v>153</v>
      </c>
      <c r="G835" s="300">
        <v>6.8</v>
      </c>
      <c r="H835" s="300">
        <v>22.9</v>
      </c>
      <c r="I835" s="300">
        <v>236.76</v>
      </c>
      <c r="J835" s="300">
        <v>18.100000000000001</v>
      </c>
      <c r="K835" s="300">
        <v>79.2</v>
      </c>
      <c r="L835" s="300">
        <v>142.9</v>
      </c>
      <c r="M835" s="300">
        <v>136.80000000000001</v>
      </c>
      <c r="N835" s="300">
        <v>95.7</v>
      </c>
      <c r="O835" s="300">
        <v>25.91</v>
      </c>
      <c r="P835" s="273">
        <v>16.78</v>
      </c>
      <c r="Q835" s="273">
        <v>17.100000000000001</v>
      </c>
      <c r="R835" s="273">
        <v>19.420000000000002</v>
      </c>
      <c r="S835" s="273">
        <v>17.77</v>
      </c>
      <c r="T835" s="273">
        <v>733.81</v>
      </c>
      <c r="U835" s="273">
        <v>3.7979517935951002</v>
      </c>
      <c r="V835" s="265">
        <v>1</v>
      </c>
    </row>
    <row r="836" spans="1:22" ht="13.5" customHeight="1">
      <c r="A836" s="509"/>
      <c r="B836" s="511"/>
      <c r="C836" s="509"/>
      <c r="D836" s="265" t="s">
        <v>810</v>
      </c>
      <c r="E836" s="300">
        <v>103</v>
      </c>
      <c r="F836" s="300">
        <v>156</v>
      </c>
      <c r="G836" s="300">
        <v>6.7</v>
      </c>
      <c r="H836" s="300">
        <v>29.3</v>
      </c>
      <c r="I836" s="300">
        <v>339</v>
      </c>
      <c r="J836" s="300">
        <v>24</v>
      </c>
      <c r="K836" s="300">
        <v>82.2</v>
      </c>
      <c r="L836" s="300">
        <v>118.6</v>
      </c>
      <c r="M836" s="300">
        <v>111.1</v>
      </c>
      <c r="N836" s="300">
        <v>93.7</v>
      </c>
      <c r="O836" s="300">
        <v>26.2</v>
      </c>
      <c r="P836" s="273">
        <v>14.23</v>
      </c>
      <c r="Q836" s="273">
        <v>14.03</v>
      </c>
      <c r="R836" s="273">
        <v>13.44</v>
      </c>
      <c r="S836" s="273">
        <v>13.9</v>
      </c>
      <c r="T836" s="273">
        <v>695</v>
      </c>
      <c r="U836" s="273">
        <v>5.9451219512195097</v>
      </c>
      <c r="V836" s="265">
        <v>2</v>
      </c>
    </row>
    <row r="837" spans="1:22" ht="13.5" customHeight="1">
      <c r="A837" s="509"/>
      <c r="B837" s="511"/>
      <c r="C837" s="509"/>
      <c r="D837" s="265" t="s">
        <v>822</v>
      </c>
      <c r="E837" s="300">
        <v>92.1</v>
      </c>
      <c r="F837" s="300">
        <v>156</v>
      </c>
      <c r="G837" s="300">
        <v>8.1999999999999993</v>
      </c>
      <c r="H837" s="300">
        <v>25.7</v>
      </c>
      <c r="I837" s="300">
        <v>213.5</v>
      </c>
      <c r="J837" s="300">
        <v>21</v>
      </c>
      <c r="K837" s="300">
        <v>81.900000000000006</v>
      </c>
      <c r="L837" s="300">
        <v>137.69999999999999</v>
      </c>
      <c r="M837" s="300">
        <v>125.9</v>
      </c>
      <c r="N837" s="300">
        <v>91.4</v>
      </c>
      <c r="O837" s="300">
        <v>27.1</v>
      </c>
      <c r="P837" s="273">
        <v>15.2</v>
      </c>
      <c r="Q837" s="273">
        <v>16.100000000000001</v>
      </c>
      <c r="R837" s="273">
        <v>16.3</v>
      </c>
      <c r="S837" s="273">
        <v>15.9</v>
      </c>
      <c r="T837" s="273">
        <v>706</v>
      </c>
      <c r="U837" s="273">
        <v>5.6886227544910204</v>
      </c>
      <c r="V837" s="265">
        <v>2</v>
      </c>
    </row>
    <row r="838" spans="1:22" ht="13.5" customHeight="1">
      <c r="A838" s="509"/>
      <c r="B838" s="511"/>
      <c r="C838" s="509"/>
      <c r="D838" s="265" t="s">
        <v>835</v>
      </c>
      <c r="E838" s="300">
        <v>94.8</v>
      </c>
      <c r="F838" s="300">
        <v>153</v>
      </c>
      <c r="G838" s="300">
        <v>6.6243333333333299</v>
      </c>
      <c r="H838" s="300">
        <v>27.165333333333301</v>
      </c>
      <c r="I838" s="300">
        <v>310.084033613445</v>
      </c>
      <c r="J838" s="300">
        <v>21.654333333333302</v>
      </c>
      <c r="K838" s="300">
        <v>79.713114754098299</v>
      </c>
      <c r="L838" s="300">
        <v>145.153860092108</v>
      </c>
      <c r="M838" s="300">
        <v>123.548223671782</v>
      </c>
      <c r="N838" s="300">
        <v>85.115355246759606</v>
      </c>
      <c r="O838" s="300">
        <v>28.737672583826399</v>
      </c>
      <c r="P838" s="273">
        <v>14.387402366863901</v>
      </c>
      <c r="Q838" s="273">
        <v>15.074008875739599</v>
      </c>
      <c r="R838" s="273">
        <v>15.1008520710059</v>
      </c>
      <c r="S838" s="273">
        <v>14.854087771203201</v>
      </c>
      <c r="T838" s="273">
        <v>742.70438856015801</v>
      </c>
      <c r="U838" s="273">
        <v>5.2155739261190996</v>
      </c>
      <c r="V838" s="265" t="s">
        <v>67</v>
      </c>
    </row>
    <row r="839" spans="1:22" ht="13.5" customHeight="1">
      <c r="A839" s="509"/>
      <c r="B839" s="511"/>
      <c r="C839" s="509"/>
      <c r="D839" s="490" t="s">
        <v>745</v>
      </c>
      <c r="E839" s="302">
        <f t="shared" ref="E839:T839" si="78">AVERAGE(E830:E838)</f>
        <v>95.87222222222222</v>
      </c>
      <c r="F839" s="302">
        <f t="shared" si="78"/>
        <v>155.11111111111111</v>
      </c>
      <c r="G839" s="302">
        <f t="shared" si="78"/>
        <v>7.0060370370370375</v>
      </c>
      <c r="H839" s="302">
        <f t="shared" si="78"/>
        <v>27.453925925925926</v>
      </c>
      <c r="I839" s="302">
        <f t="shared" si="78"/>
        <v>307.52560487442838</v>
      </c>
      <c r="J839" s="302">
        <f t="shared" si="78"/>
        <v>21.469370370370367</v>
      </c>
      <c r="K839" s="302">
        <f t="shared" si="78"/>
        <v>78.466969255002624</v>
      </c>
      <c r="L839" s="302">
        <f t="shared" si="78"/>
        <v>130.79113596983021</v>
      </c>
      <c r="M839" s="302">
        <f t="shared" si="78"/>
        <v>118.2918228322182</v>
      </c>
      <c r="N839" s="302">
        <f t="shared" si="78"/>
        <v>90.595351991163</v>
      </c>
      <c r="O839" s="302">
        <f t="shared" si="78"/>
        <v>26.97751917598071</v>
      </c>
      <c r="P839" s="303">
        <f t="shared" si="78"/>
        <v>14.209711374095988</v>
      </c>
      <c r="Q839" s="303">
        <f t="shared" si="78"/>
        <v>14.49822320841551</v>
      </c>
      <c r="R839" s="303">
        <f t="shared" si="78"/>
        <v>14.60009467455621</v>
      </c>
      <c r="S839" s="303">
        <f t="shared" si="78"/>
        <v>14.440824567170734</v>
      </c>
      <c r="T839" s="303">
        <f t="shared" si="78"/>
        <v>676.67419132149894</v>
      </c>
      <c r="U839" s="303">
        <v>5.12</v>
      </c>
      <c r="V839" s="268">
        <v>1</v>
      </c>
    </row>
    <row r="840" spans="1:22" ht="13.5" customHeight="1">
      <c r="A840" s="509" t="s">
        <v>942</v>
      </c>
      <c r="B840" s="511"/>
      <c r="C840" s="646" t="s">
        <v>948</v>
      </c>
      <c r="D840" s="628" t="s">
        <v>949</v>
      </c>
      <c r="E840" s="628">
        <v>98.24</v>
      </c>
      <c r="F840" s="628">
        <v>152</v>
      </c>
      <c r="G840" s="628">
        <v>9.6199999999999992</v>
      </c>
      <c r="H840" s="628">
        <v>30.01</v>
      </c>
      <c r="I840" s="628">
        <v>311.95426195426199</v>
      </c>
      <c r="J840" s="628">
        <v>20.93</v>
      </c>
      <c r="K840" s="628">
        <v>69.743418860379876</v>
      </c>
      <c r="L840" s="628">
        <v>126.46666666666667</v>
      </c>
      <c r="M840" s="628">
        <v>135.69999999999999</v>
      </c>
      <c r="N840" s="628">
        <v>93.195774993859018</v>
      </c>
      <c r="O840" s="647">
        <v>25.61</v>
      </c>
      <c r="P840" s="629">
        <v>12.78</v>
      </c>
      <c r="Q840" s="629">
        <v>12.68</v>
      </c>
      <c r="R840" s="629">
        <v>12.58</v>
      </c>
      <c r="S840" s="629">
        <v>12.68</v>
      </c>
      <c r="T840" s="629">
        <v>634</v>
      </c>
      <c r="U840" s="629">
        <v>3.2573289902280012</v>
      </c>
      <c r="V840" s="648">
        <v>5</v>
      </c>
    </row>
    <row r="841" spans="1:22" ht="13.5" customHeight="1">
      <c r="A841" s="509"/>
      <c r="B841" s="511"/>
      <c r="C841" s="646"/>
      <c r="D841" s="628" t="s">
        <v>950</v>
      </c>
      <c r="E841" s="628">
        <v>104.75</v>
      </c>
      <c r="F841" s="628">
        <v>145</v>
      </c>
      <c r="G841" s="628">
        <v>10.29</v>
      </c>
      <c r="H841" s="628">
        <v>32.130000000000003</v>
      </c>
      <c r="I841" s="628">
        <v>212.15</v>
      </c>
      <c r="J841" s="628">
        <v>22</v>
      </c>
      <c r="K841" s="628">
        <v>68.48</v>
      </c>
      <c r="L841" s="628">
        <v>122.3</v>
      </c>
      <c r="M841" s="628">
        <v>112.2</v>
      </c>
      <c r="N841" s="628">
        <v>91.8</v>
      </c>
      <c r="O841" s="647">
        <v>26.3</v>
      </c>
      <c r="P841" s="629">
        <v>12.58</v>
      </c>
      <c r="Q841" s="629">
        <v>11.93</v>
      </c>
      <c r="R841" s="629">
        <v>11.33</v>
      </c>
      <c r="S841" s="629">
        <v>11.946666666666665</v>
      </c>
      <c r="T841" s="629">
        <v>597.48569142285567</v>
      </c>
      <c r="U841" s="629">
        <v>-3.5522066738428384</v>
      </c>
      <c r="V841" s="648">
        <v>14</v>
      </c>
    </row>
    <row r="842" spans="1:22" ht="13.5" customHeight="1">
      <c r="A842" s="509"/>
      <c r="B842" s="511"/>
      <c r="C842" s="646"/>
      <c r="D842" s="628" t="s">
        <v>951</v>
      </c>
      <c r="E842" s="628">
        <v>96.3</v>
      </c>
      <c r="F842" s="628">
        <v>152</v>
      </c>
      <c r="G842" s="628">
        <v>8.4</v>
      </c>
      <c r="H842" s="628">
        <v>29.8</v>
      </c>
      <c r="I842" s="628">
        <v>254.8</v>
      </c>
      <c r="J842" s="628">
        <v>17.600000000000001</v>
      </c>
      <c r="K842" s="628">
        <v>59.1</v>
      </c>
      <c r="L842" s="628">
        <v>138.5</v>
      </c>
      <c r="M842" s="628">
        <v>134.5</v>
      </c>
      <c r="N842" s="628">
        <v>97.1</v>
      </c>
      <c r="O842" s="647">
        <v>28.1</v>
      </c>
      <c r="P842" s="629">
        <v>13</v>
      </c>
      <c r="Q842" s="629">
        <v>11.5</v>
      </c>
      <c r="R842" s="629">
        <v>12.6</v>
      </c>
      <c r="S842" s="629">
        <v>12.366666666666667</v>
      </c>
      <c r="T842" s="629">
        <v>619.88614035087721</v>
      </c>
      <c r="U842" s="629">
        <v>6.9164265129682896</v>
      </c>
      <c r="V842" s="648">
        <v>4</v>
      </c>
    </row>
    <row r="843" spans="1:22" ht="13.5" customHeight="1">
      <c r="A843" s="509"/>
      <c r="B843" s="511"/>
      <c r="C843" s="646"/>
      <c r="D843" s="628" t="s">
        <v>952</v>
      </c>
      <c r="E843" s="628">
        <v>98.8</v>
      </c>
      <c r="F843" s="628">
        <v>142</v>
      </c>
      <c r="G843" s="628">
        <v>7.8</v>
      </c>
      <c r="H843" s="628">
        <v>36.9</v>
      </c>
      <c r="I843" s="628">
        <v>373.1</v>
      </c>
      <c r="J843" s="628">
        <v>25.3</v>
      </c>
      <c r="K843" s="628">
        <v>68.5</v>
      </c>
      <c r="L843" s="628">
        <v>122.9</v>
      </c>
      <c r="M843" s="628">
        <v>114.2</v>
      </c>
      <c r="N843" s="628">
        <v>92.9</v>
      </c>
      <c r="O843" s="647">
        <v>25.85</v>
      </c>
      <c r="P843" s="629">
        <v>14.72</v>
      </c>
      <c r="Q843" s="629">
        <v>14.8</v>
      </c>
      <c r="R843" s="629">
        <v>15.76</v>
      </c>
      <c r="S843" s="629">
        <v>15.093333333333334</v>
      </c>
      <c r="T843" s="629">
        <v>645.08906666666667</v>
      </c>
      <c r="U843" s="629">
        <v>2.7223230490018171</v>
      </c>
      <c r="V843" s="648">
        <v>12</v>
      </c>
    </row>
    <row r="844" spans="1:22" ht="13.5" customHeight="1">
      <c r="A844" s="509"/>
      <c r="B844" s="511"/>
      <c r="C844" s="646"/>
      <c r="D844" s="628" t="s">
        <v>953</v>
      </c>
      <c r="E844" s="628">
        <v>99.8</v>
      </c>
      <c r="F844" s="628">
        <v>160</v>
      </c>
      <c r="G844" s="628">
        <v>7.2</v>
      </c>
      <c r="H844" s="628">
        <v>27.5</v>
      </c>
      <c r="I844" s="628">
        <v>281.3</v>
      </c>
      <c r="J844" s="628">
        <v>21.2</v>
      </c>
      <c r="K844" s="628">
        <v>77.2</v>
      </c>
      <c r="L844" s="628">
        <v>130.80000000000001</v>
      </c>
      <c r="M844" s="628">
        <v>115.2</v>
      </c>
      <c r="N844" s="628">
        <v>88.07</v>
      </c>
      <c r="O844" s="647">
        <v>27</v>
      </c>
      <c r="P844" s="629">
        <v>13.94</v>
      </c>
      <c r="Q844" s="629">
        <v>12.87</v>
      </c>
      <c r="R844" s="629">
        <v>12.98</v>
      </c>
      <c r="S844" s="629">
        <v>13.263333333333334</v>
      </c>
      <c r="T844" s="629">
        <v>654.98269876543213</v>
      </c>
      <c r="U844" s="629">
        <v>2.5515463917525638</v>
      </c>
      <c r="V844" s="648">
        <v>7</v>
      </c>
    </row>
    <row r="845" spans="1:22" ht="13.5" customHeight="1">
      <c r="A845" s="509"/>
      <c r="B845" s="511"/>
      <c r="C845" s="646"/>
      <c r="D845" s="628" t="s">
        <v>954</v>
      </c>
      <c r="E845" s="628">
        <v>101.6</v>
      </c>
      <c r="F845" s="628">
        <v>155</v>
      </c>
      <c r="G845" s="628">
        <v>8.1</v>
      </c>
      <c r="H845" s="628">
        <v>30.24</v>
      </c>
      <c r="I845" s="628">
        <v>273.52999999999997</v>
      </c>
      <c r="J845" s="628">
        <v>21.81</v>
      </c>
      <c r="K845" s="628">
        <v>72.12</v>
      </c>
      <c r="L845" s="628">
        <v>131.15</v>
      </c>
      <c r="M845" s="628">
        <v>121.29</v>
      </c>
      <c r="N845" s="628">
        <v>92.48</v>
      </c>
      <c r="O845" s="647">
        <v>26.61</v>
      </c>
      <c r="P845" s="629">
        <v>14.8</v>
      </c>
      <c r="Q845" s="629">
        <v>14.58</v>
      </c>
      <c r="R845" s="629">
        <v>14.36</v>
      </c>
      <c r="S845" s="629">
        <v>14.58</v>
      </c>
      <c r="T845" s="629">
        <v>642.86035714285708</v>
      </c>
      <c r="U845" s="629">
        <v>6.6309117503656871</v>
      </c>
      <c r="V845" s="648">
        <v>5</v>
      </c>
    </row>
    <row r="846" spans="1:22" ht="13.5" customHeight="1">
      <c r="A846" s="509"/>
      <c r="B846" s="511"/>
      <c r="C846" s="646"/>
      <c r="D846" s="628" t="s">
        <v>955</v>
      </c>
      <c r="E846" s="628">
        <v>106</v>
      </c>
      <c r="F846" s="628">
        <v>155</v>
      </c>
      <c r="G846" s="628">
        <v>6</v>
      </c>
      <c r="H846" s="628">
        <v>28.9</v>
      </c>
      <c r="I846" s="628">
        <v>381.66666666666663</v>
      </c>
      <c r="J846" s="628">
        <v>21.8</v>
      </c>
      <c r="K846" s="628">
        <v>75.432525951557096</v>
      </c>
      <c r="L846" s="628">
        <v>119.1</v>
      </c>
      <c r="M846" s="628">
        <v>111.5</v>
      </c>
      <c r="N846" s="628">
        <v>93.618807724601183</v>
      </c>
      <c r="O846" s="647">
        <v>27.649532163742688</v>
      </c>
      <c r="P846" s="629">
        <v>13.270198830409401</v>
      </c>
      <c r="Q846" s="629">
        <v>12.1237894736842</v>
      </c>
      <c r="R846" s="629">
        <v>12.358947368421052</v>
      </c>
      <c r="S846" s="629">
        <v>12.584311890838217</v>
      </c>
      <c r="T846" s="629">
        <v>629.21559454191083</v>
      </c>
      <c r="U846" s="629">
        <v>0.7945526382927649</v>
      </c>
      <c r="V846" s="648">
        <v>7</v>
      </c>
    </row>
    <row r="847" spans="1:22" ht="13.5" customHeight="1">
      <c r="A847" s="509"/>
      <c r="B847" s="511"/>
      <c r="C847" s="646"/>
      <c r="D847" s="628" t="s">
        <v>956</v>
      </c>
      <c r="E847" s="628">
        <v>91</v>
      </c>
      <c r="F847" s="628">
        <v>157</v>
      </c>
      <c r="G847" s="628">
        <v>6.6243333333333325</v>
      </c>
      <c r="H847" s="628">
        <v>29.391999999999999</v>
      </c>
      <c r="I847" s="628">
        <v>443.69747899159665</v>
      </c>
      <c r="J847" s="628">
        <v>22.934666666666669</v>
      </c>
      <c r="K847" s="628">
        <v>78.030303030303045</v>
      </c>
      <c r="L847" s="628">
        <v>116.64961787184009</v>
      </c>
      <c r="M847" s="628">
        <v>111.39035861258084</v>
      </c>
      <c r="N847" s="628">
        <v>95.491404639629877</v>
      </c>
      <c r="O847" s="647">
        <v>29.003944773175544</v>
      </c>
      <c r="P847" s="629">
        <v>15.491083668639055</v>
      </c>
      <c r="Q847" s="629">
        <v>16.169656065088759</v>
      </c>
      <c r="R847" s="629">
        <v>15.863804733727813</v>
      </c>
      <c r="S847" s="629">
        <v>15.841514822485209</v>
      </c>
      <c r="T847" s="629">
        <v>792.0757411242605</v>
      </c>
      <c r="U847" s="629">
        <v>2.4332007771516047</v>
      </c>
      <c r="V847" s="648" t="s">
        <v>957</v>
      </c>
    </row>
    <row r="848" spans="1:22" ht="13.5" customHeight="1">
      <c r="A848" s="509"/>
      <c r="B848" s="511"/>
      <c r="C848" s="646"/>
      <c r="D848" s="628" t="s">
        <v>958</v>
      </c>
      <c r="E848" s="628">
        <v>95.35</v>
      </c>
      <c r="F848" s="628">
        <v>150</v>
      </c>
      <c r="G848" s="628">
        <v>4.3</v>
      </c>
      <c r="H848" s="628">
        <v>24.5</v>
      </c>
      <c r="I848" s="628">
        <v>469.77</v>
      </c>
      <c r="J848" s="628">
        <v>19.2</v>
      </c>
      <c r="K848" s="628">
        <v>78.400000000000006</v>
      </c>
      <c r="L848" s="628">
        <v>129.5</v>
      </c>
      <c r="M848" s="628">
        <v>124.8</v>
      </c>
      <c r="N848" s="628">
        <v>96.37</v>
      </c>
      <c r="O848" s="647">
        <v>30.01</v>
      </c>
      <c r="P848" s="629">
        <v>15.09</v>
      </c>
      <c r="Q848" s="629">
        <v>15.63</v>
      </c>
      <c r="R848" s="629">
        <v>15.98</v>
      </c>
      <c r="S848" s="629">
        <v>15.566666666666668</v>
      </c>
      <c r="T848" s="629">
        <v>675.63995225694441</v>
      </c>
      <c r="U848" s="629">
        <v>0.84215072338588282</v>
      </c>
      <c r="V848" s="648">
        <v>4</v>
      </c>
    </row>
    <row r="849" spans="1:22" ht="13.5" customHeight="1">
      <c r="A849" s="509"/>
      <c r="B849" s="511"/>
      <c r="C849" s="646"/>
      <c r="D849" s="628" t="s">
        <v>959</v>
      </c>
      <c r="E849" s="628">
        <v>99</v>
      </c>
      <c r="F849" s="628">
        <v>151</v>
      </c>
      <c r="G849" s="628">
        <v>5.6</v>
      </c>
      <c r="H849" s="628">
        <v>28.3</v>
      </c>
      <c r="I849" s="628">
        <v>405.5</v>
      </c>
      <c r="J849" s="628">
        <v>22.2</v>
      </c>
      <c r="K849" s="628">
        <v>78.44</v>
      </c>
      <c r="L849" s="628">
        <v>126</v>
      </c>
      <c r="M849" s="628">
        <v>120</v>
      </c>
      <c r="N849" s="628">
        <v>95.3</v>
      </c>
      <c r="O849" s="647">
        <v>26.9</v>
      </c>
      <c r="P849" s="629">
        <v>13.59</v>
      </c>
      <c r="Q849" s="629">
        <v>13.14</v>
      </c>
      <c r="R849" s="629">
        <v>14.3</v>
      </c>
      <c r="S849" s="629">
        <v>13.676666666666668</v>
      </c>
      <c r="T849" s="629">
        <v>683.83333333333337</v>
      </c>
      <c r="U849" s="629">
        <v>-1.9359464627151022</v>
      </c>
      <c r="V849" s="648">
        <v>13</v>
      </c>
    </row>
    <row r="850" spans="1:22" ht="13.5" customHeight="1">
      <c r="A850" s="509"/>
      <c r="B850" s="511"/>
      <c r="C850" s="646"/>
      <c r="D850" s="632" t="s">
        <v>960</v>
      </c>
      <c r="E850" s="632">
        <v>99.084000000000003</v>
      </c>
      <c r="F850" s="632">
        <v>151.9</v>
      </c>
      <c r="G850" s="632">
        <v>7.3934333333333324</v>
      </c>
      <c r="H850" s="632">
        <v>29.767200000000003</v>
      </c>
      <c r="I850" s="632">
        <v>340.74684076125249</v>
      </c>
      <c r="J850" s="632">
        <v>21.497466666666664</v>
      </c>
      <c r="K850" s="632">
        <v>72.544624784223998</v>
      </c>
      <c r="L850" s="632">
        <v>126.33662845385068</v>
      </c>
      <c r="M850" s="632">
        <v>120.07803586125809</v>
      </c>
      <c r="N850" s="632">
        <v>93.632598735808998</v>
      </c>
      <c r="O850" s="649">
        <v>27.303347693691819</v>
      </c>
      <c r="P850" s="633">
        <v>13.926128249904844</v>
      </c>
      <c r="Q850" s="633">
        <v>13.542344553877296</v>
      </c>
      <c r="R850" s="633">
        <v>13.811275210214887</v>
      </c>
      <c r="S850" s="633">
        <v>13.759916004665675</v>
      </c>
      <c r="T850" s="633">
        <v>657.50685756051371</v>
      </c>
      <c r="U850" s="270">
        <v>2.0258234591360385</v>
      </c>
      <c r="V850" s="634">
        <v>9</v>
      </c>
    </row>
    <row r="851" spans="1:22" ht="13.5" customHeight="1">
      <c r="A851" s="509" t="s">
        <v>961</v>
      </c>
      <c r="B851" s="511"/>
      <c r="C851" s="509" t="s">
        <v>962</v>
      </c>
      <c r="D851" s="265" t="s">
        <v>963</v>
      </c>
      <c r="E851" s="281"/>
      <c r="F851" s="265">
        <v>154</v>
      </c>
      <c r="G851" s="281"/>
      <c r="H851" s="281"/>
      <c r="I851" s="281"/>
      <c r="J851" s="281"/>
      <c r="K851" s="281"/>
      <c r="L851" s="281"/>
      <c r="M851" s="281"/>
      <c r="N851" s="267"/>
      <c r="O851" s="267"/>
      <c r="P851" s="267">
        <v>35.4</v>
      </c>
      <c r="Q851" s="267">
        <v>35.75</v>
      </c>
      <c r="R851" s="489"/>
      <c r="S851" s="267">
        <v>35.58</v>
      </c>
      <c r="T851" s="281">
        <v>759</v>
      </c>
      <c r="U851" s="267">
        <v>3.92</v>
      </c>
      <c r="V851" s="306">
        <v>2</v>
      </c>
    </row>
    <row r="852" spans="1:22" ht="13.5" customHeight="1">
      <c r="A852" s="509"/>
      <c r="B852" s="511"/>
      <c r="C852" s="509"/>
      <c r="D852" s="265" t="s">
        <v>809</v>
      </c>
      <c r="E852" s="281">
        <v>106</v>
      </c>
      <c r="F852" s="265">
        <v>156</v>
      </c>
      <c r="G852" s="281">
        <v>5.6</v>
      </c>
      <c r="H852" s="281">
        <v>33</v>
      </c>
      <c r="I852" s="281">
        <v>485.2</v>
      </c>
      <c r="J852" s="281">
        <v>23.9</v>
      </c>
      <c r="K852" s="281">
        <v>72.3</v>
      </c>
      <c r="L852" s="281">
        <v>133.80000000000001</v>
      </c>
      <c r="M852" s="281">
        <v>122.7</v>
      </c>
      <c r="N852" s="267">
        <v>91.7</v>
      </c>
      <c r="O852" s="267">
        <v>29.61</v>
      </c>
      <c r="P852" s="267">
        <v>424.8</v>
      </c>
      <c r="Q852" s="267">
        <v>420.1</v>
      </c>
      <c r="R852" s="489"/>
      <c r="S852" s="267">
        <v>422.45</v>
      </c>
      <c r="T852" s="281">
        <v>844.9</v>
      </c>
      <c r="U852" s="267">
        <v>3.38</v>
      </c>
      <c r="V852" s="306">
        <v>2</v>
      </c>
    </row>
    <row r="853" spans="1:22" ht="13.5" customHeight="1">
      <c r="A853" s="509"/>
      <c r="B853" s="511"/>
      <c r="C853" s="509"/>
      <c r="D853" s="265" t="s">
        <v>834</v>
      </c>
      <c r="E853" s="281">
        <v>100.7</v>
      </c>
      <c r="F853" s="265">
        <v>159</v>
      </c>
      <c r="G853" s="281">
        <v>4.2</v>
      </c>
      <c r="H853" s="281">
        <v>39.200000000000003</v>
      </c>
      <c r="I853" s="281">
        <v>833.3</v>
      </c>
      <c r="J853" s="281">
        <v>24.6</v>
      </c>
      <c r="K853" s="281">
        <v>62.9</v>
      </c>
      <c r="L853" s="281">
        <v>93.6</v>
      </c>
      <c r="M853" s="281">
        <v>87.5</v>
      </c>
      <c r="N853" s="267">
        <v>93.48</v>
      </c>
      <c r="O853" s="267">
        <v>30.5</v>
      </c>
      <c r="P853" s="267">
        <v>196.4</v>
      </c>
      <c r="Q853" s="267">
        <v>195.6</v>
      </c>
      <c r="R853" s="489"/>
      <c r="S853" s="267">
        <v>196</v>
      </c>
      <c r="T853" s="281">
        <v>653.4</v>
      </c>
      <c r="U853" s="267">
        <v>4.8499999999999996</v>
      </c>
      <c r="V853" s="306">
        <v>1</v>
      </c>
    </row>
    <row r="854" spans="1:22" ht="13.5" customHeight="1">
      <c r="A854" s="509"/>
      <c r="B854" s="511"/>
      <c r="C854" s="509"/>
      <c r="D854" s="265" t="s">
        <v>810</v>
      </c>
      <c r="E854" s="281">
        <v>103.1</v>
      </c>
      <c r="F854" s="265">
        <v>153</v>
      </c>
      <c r="G854" s="281">
        <v>8.6999999999999993</v>
      </c>
      <c r="H854" s="281">
        <v>33.9</v>
      </c>
      <c r="I854" s="281">
        <v>289.7</v>
      </c>
      <c r="J854" s="281">
        <v>22.9</v>
      </c>
      <c r="K854" s="281">
        <v>67.5</v>
      </c>
      <c r="L854" s="281">
        <v>136</v>
      </c>
      <c r="M854" s="281">
        <v>124.9</v>
      </c>
      <c r="N854" s="267">
        <v>91.84</v>
      </c>
      <c r="O854" s="267">
        <v>27.1</v>
      </c>
      <c r="P854" s="267">
        <v>230.23</v>
      </c>
      <c r="Q854" s="267">
        <v>225.83</v>
      </c>
      <c r="R854" s="489"/>
      <c r="S854" s="267">
        <v>228.03</v>
      </c>
      <c r="T854" s="281">
        <v>760.1</v>
      </c>
      <c r="U854" s="267">
        <v>2.88</v>
      </c>
      <c r="V854" s="306">
        <v>2</v>
      </c>
    </row>
    <row r="855" spans="1:22" ht="13.5" customHeight="1">
      <c r="A855" s="509"/>
      <c r="B855" s="511"/>
      <c r="C855" s="509"/>
      <c r="D855" s="265" t="s">
        <v>787</v>
      </c>
      <c r="E855" s="281">
        <v>110.6</v>
      </c>
      <c r="F855" s="265">
        <v>155</v>
      </c>
      <c r="G855" s="281">
        <v>8.5</v>
      </c>
      <c r="H855" s="281">
        <v>36.700000000000003</v>
      </c>
      <c r="I855" s="281">
        <v>331.8</v>
      </c>
      <c r="J855" s="281">
        <v>27.6</v>
      </c>
      <c r="K855" s="281">
        <v>75.2</v>
      </c>
      <c r="L855" s="281">
        <v>112.8</v>
      </c>
      <c r="M855" s="281">
        <v>106.7</v>
      </c>
      <c r="N855" s="267">
        <v>94.59</v>
      </c>
      <c r="O855" s="267">
        <v>26.6</v>
      </c>
      <c r="P855" s="267">
        <v>183.91</v>
      </c>
      <c r="Q855" s="267">
        <v>182.76</v>
      </c>
      <c r="R855" s="489"/>
      <c r="S855" s="267">
        <v>183.34</v>
      </c>
      <c r="T855" s="281">
        <v>733.3</v>
      </c>
      <c r="U855" s="267">
        <v>4.8</v>
      </c>
      <c r="V855" s="306">
        <v>2</v>
      </c>
    </row>
    <row r="856" spans="1:22" ht="13.5" customHeight="1">
      <c r="A856" s="509"/>
      <c r="B856" s="511"/>
      <c r="C856" s="509"/>
      <c r="D856" s="265" t="s">
        <v>816</v>
      </c>
      <c r="E856" s="281">
        <v>94</v>
      </c>
      <c r="F856" s="265">
        <v>158</v>
      </c>
      <c r="G856" s="281">
        <v>7.8</v>
      </c>
      <c r="H856" s="281">
        <v>28.7</v>
      </c>
      <c r="I856" s="281">
        <v>265.39999999999998</v>
      </c>
      <c r="J856" s="281">
        <v>23.8</v>
      </c>
      <c r="K856" s="281">
        <v>82.9</v>
      </c>
      <c r="L856" s="281">
        <v>135.6</v>
      </c>
      <c r="M856" s="281">
        <v>126.3792</v>
      </c>
      <c r="N856" s="267">
        <v>93.2</v>
      </c>
      <c r="O856" s="267">
        <v>28.02</v>
      </c>
      <c r="P856" s="267">
        <v>200.73</v>
      </c>
      <c r="Q856" s="267">
        <v>215</v>
      </c>
      <c r="R856" s="489"/>
      <c r="S856" s="267">
        <v>207.86</v>
      </c>
      <c r="T856" s="281">
        <v>831.5</v>
      </c>
      <c r="U856" s="267">
        <v>5.63</v>
      </c>
      <c r="V856" s="306">
        <v>1</v>
      </c>
    </row>
    <row r="857" spans="1:22" ht="13.5" customHeight="1">
      <c r="A857" s="509"/>
      <c r="B857" s="511"/>
      <c r="C857" s="509"/>
      <c r="D857" s="265" t="s">
        <v>814</v>
      </c>
      <c r="E857" s="281">
        <v>101.6</v>
      </c>
      <c r="F857" s="265">
        <v>151</v>
      </c>
      <c r="G857" s="281">
        <v>3.9</v>
      </c>
      <c r="H857" s="281">
        <v>27.2</v>
      </c>
      <c r="I857" s="281">
        <v>597.4</v>
      </c>
      <c r="J857" s="281">
        <v>21.5</v>
      </c>
      <c r="K857" s="281">
        <v>79</v>
      </c>
      <c r="L857" s="281">
        <v>138.30000000000001</v>
      </c>
      <c r="M857" s="281">
        <v>128.69999999999999</v>
      </c>
      <c r="N857" s="267">
        <v>93.06</v>
      </c>
      <c r="O857" s="267">
        <v>31.9</v>
      </c>
      <c r="P857" s="267">
        <v>206.53</v>
      </c>
      <c r="Q857" s="267">
        <v>212.86</v>
      </c>
      <c r="R857" s="489"/>
      <c r="S857" s="267">
        <v>209.7</v>
      </c>
      <c r="T857" s="281">
        <v>776.7</v>
      </c>
      <c r="U857" s="267">
        <v>5.41</v>
      </c>
      <c r="V857" s="306">
        <v>1</v>
      </c>
    </row>
    <row r="858" spans="1:22" ht="13.5" customHeight="1">
      <c r="A858" s="509"/>
      <c r="B858" s="511"/>
      <c r="C858" s="509"/>
      <c r="D858" s="265" t="s">
        <v>793</v>
      </c>
      <c r="E858" s="281">
        <v>105.1</v>
      </c>
      <c r="F858" s="265">
        <v>159</v>
      </c>
      <c r="G858" s="281">
        <v>4.7</v>
      </c>
      <c r="H858" s="281">
        <v>25.4</v>
      </c>
      <c r="I858" s="281">
        <v>446.5</v>
      </c>
      <c r="J858" s="281">
        <v>21.6</v>
      </c>
      <c r="K858" s="281">
        <v>85</v>
      </c>
      <c r="L858" s="281">
        <v>132.12</v>
      </c>
      <c r="M858" s="281">
        <v>122.37</v>
      </c>
      <c r="N858" s="267">
        <v>92.62</v>
      </c>
      <c r="O858" s="267">
        <v>28.64</v>
      </c>
      <c r="P858" s="267">
        <v>177.6</v>
      </c>
      <c r="Q858" s="267">
        <v>180.33</v>
      </c>
      <c r="R858" s="489"/>
      <c r="S858" s="267">
        <v>178.97</v>
      </c>
      <c r="T858" s="281">
        <v>701.8</v>
      </c>
      <c r="U858" s="267">
        <v>1.71</v>
      </c>
      <c r="V858" s="306">
        <v>2</v>
      </c>
    </row>
    <row r="859" spans="1:22" ht="13.5" customHeight="1">
      <c r="A859" s="509"/>
      <c r="B859" s="511"/>
      <c r="C859" s="509"/>
      <c r="D859" s="268" t="s">
        <v>945</v>
      </c>
      <c r="E859" s="611">
        <v>103.01428571428572</v>
      </c>
      <c r="F859" s="611">
        <v>155.625</v>
      </c>
      <c r="G859" s="611">
        <v>6.2</v>
      </c>
      <c r="H859" s="611">
        <v>32.014285714285712</v>
      </c>
      <c r="I859" s="611">
        <v>464.18571428571431</v>
      </c>
      <c r="J859" s="611">
        <v>23.7</v>
      </c>
      <c r="K859" s="611">
        <v>74.971428571428561</v>
      </c>
      <c r="L859" s="611">
        <v>126.03142857142856</v>
      </c>
      <c r="M859" s="611">
        <v>117.03560000000002</v>
      </c>
      <c r="N859" s="643">
        <v>92.927142857142854</v>
      </c>
      <c r="O859" s="643">
        <v>28.91</v>
      </c>
      <c r="P859" s="270">
        <v>206.95</v>
      </c>
      <c r="Q859" s="270">
        <v>208.52875</v>
      </c>
      <c r="R859" s="489"/>
      <c r="S859" s="270">
        <v>207.74124999999998</v>
      </c>
      <c r="T859" s="611">
        <v>757.58749999999998</v>
      </c>
      <c r="U859" s="270">
        <v>4.0803008706702517</v>
      </c>
      <c r="V859" s="307">
        <v>2</v>
      </c>
    </row>
    <row r="860" spans="1:22" ht="13.5" customHeight="1">
      <c r="A860" s="509" t="s">
        <v>871</v>
      </c>
      <c r="B860" s="511" t="s">
        <v>671</v>
      </c>
      <c r="C860" s="646" t="s">
        <v>964</v>
      </c>
      <c r="D860" s="628" t="s">
        <v>965</v>
      </c>
      <c r="E860" s="628">
        <v>96.06</v>
      </c>
      <c r="F860" s="628">
        <v>145</v>
      </c>
      <c r="G860" s="628">
        <v>8.93</v>
      </c>
      <c r="H860" s="628">
        <v>28.82</v>
      </c>
      <c r="I860" s="628">
        <v>322.73236282194853</v>
      </c>
      <c r="J860" s="628">
        <v>20.13</v>
      </c>
      <c r="K860" s="628">
        <v>69.847328244274806</v>
      </c>
      <c r="L860" s="628">
        <v>135.183673469388</v>
      </c>
      <c r="M860" s="628">
        <v>158.91836734693899</v>
      </c>
      <c r="N860" s="628">
        <v>85.064851675870074</v>
      </c>
      <c r="O860" s="647">
        <v>23.439999999999998</v>
      </c>
      <c r="P860" s="629">
        <v>12.81</v>
      </c>
      <c r="Q860" s="629">
        <v>12.6</v>
      </c>
      <c r="R860" s="629">
        <v>12.68</v>
      </c>
      <c r="S860" s="629">
        <v>12.696666666666667</v>
      </c>
      <c r="T860" s="629">
        <v>634.83333333333337</v>
      </c>
      <c r="U860" s="629">
        <v>3.393051031487508</v>
      </c>
      <c r="V860" s="648">
        <v>4</v>
      </c>
    </row>
    <row r="861" spans="1:22" ht="13.5" customHeight="1">
      <c r="A861" s="509"/>
      <c r="B861" s="511"/>
      <c r="C861" s="646" t="s">
        <v>964</v>
      </c>
      <c r="D861" s="628" t="s">
        <v>966</v>
      </c>
      <c r="E861" s="628">
        <v>102.4</v>
      </c>
      <c r="F861" s="628">
        <v>146</v>
      </c>
      <c r="G861" s="628">
        <v>6.35</v>
      </c>
      <c r="H861" s="628">
        <v>23.67</v>
      </c>
      <c r="I861" s="628">
        <v>272.45999999999998</v>
      </c>
      <c r="J861" s="628">
        <v>16.920000000000002</v>
      </c>
      <c r="K861" s="628">
        <v>71.48</v>
      </c>
      <c r="L861" s="628">
        <v>179.6</v>
      </c>
      <c r="M861" s="628">
        <v>149</v>
      </c>
      <c r="N861" s="628">
        <v>83</v>
      </c>
      <c r="O861" s="647">
        <v>24.1</v>
      </c>
      <c r="P861" s="629">
        <v>13.09</v>
      </c>
      <c r="Q861" s="629">
        <v>13.53</v>
      </c>
      <c r="R861" s="629">
        <v>13.37</v>
      </c>
      <c r="S861" s="629">
        <v>13.329999999999998</v>
      </c>
      <c r="T861" s="629">
        <v>666.66999999999985</v>
      </c>
      <c r="U861" s="629">
        <v>7.6157158234660933</v>
      </c>
      <c r="V861" s="648">
        <v>3</v>
      </c>
    </row>
    <row r="862" spans="1:22" ht="13.5" customHeight="1">
      <c r="A862" s="509"/>
      <c r="B862" s="511"/>
      <c r="C862" s="646" t="s">
        <v>964</v>
      </c>
      <c r="D862" s="628" t="s">
        <v>967</v>
      </c>
      <c r="E862" s="628">
        <v>95.3</v>
      </c>
      <c r="F862" s="628">
        <v>155</v>
      </c>
      <c r="G862" s="628">
        <v>11.4</v>
      </c>
      <c r="H862" s="628">
        <v>31.4</v>
      </c>
      <c r="I862" s="628">
        <v>175.4</v>
      </c>
      <c r="J862" s="628">
        <v>18.600000000000001</v>
      </c>
      <c r="K862" s="628">
        <v>59.2</v>
      </c>
      <c r="L862" s="628">
        <v>150.1</v>
      </c>
      <c r="M862" s="628">
        <v>138.5</v>
      </c>
      <c r="N862" s="628">
        <v>92.3</v>
      </c>
      <c r="O862" s="647">
        <v>23.1</v>
      </c>
      <c r="P862" s="629">
        <v>12.4</v>
      </c>
      <c r="Q862" s="629">
        <v>12.3</v>
      </c>
      <c r="R862" s="629">
        <v>11.4</v>
      </c>
      <c r="S862" s="629">
        <v>12.033333333333333</v>
      </c>
      <c r="T862" s="629">
        <v>603.17761904761892</v>
      </c>
      <c r="U862" s="629">
        <v>4.034582132564827</v>
      </c>
      <c r="V862" s="648">
        <v>10</v>
      </c>
    </row>
    <row r="863" spans="1:22" ht="13.5" customHeight="1">
      <c r="A863" s="509"/>
      <c r="B863" s="511"/>
      <c r="C863" s="646" t="s">
        <v>964</v>
      </c>
      <c r="D863" s="628" t="s">
        <v>968</v>
      </c>
      <c r="E863" s="628">
        <v>99.8</v>
      </c>
      <c r="F863" s="628">
        <v>148</v>
      </c>
      <c r="G863" s="628">
        <v>6.4</v>
      </c>
      <c r="H863" s="628">
        <v>33</v>
      </c>
      <c r="I863" s="628">
        <v>415.6</v>
      </c>
      <c r="J863" s="628">
        <v>21.7</v>
      </c>
      <c r="K863" s="628">
        <v>65.599999999999994</v>
      </c>
      <c r="L863" s="628">
        <v>139.9</v>
      </c>
      <c r="M863" s="628">
        <v>130.80000000000001</v>
      </c>
      <c r="N863" s="628">
        <v>93.5</v>
      </c>
      <c r="O863" s="647">
        <v>26.65</v>
      </c>
      <c r="P863" s="629">
        <v>16.440000000000001</v>
      </c>
      <c r="Q863" s="629">
        <v>15.84</v>
      </c>
      <c r="R863" s="629">
        <v>15.96</v>
      </c>
      <c r="S863" s="629">
        <v>16.080000000000002</v>
      </c>
      <c r="T863" s="629">
        <v>687.25920000000008</v>
      </c>
      <c r="U863" s="629">
        <v>9.4373865698729702</v>
      </c>
      <c r="V863" s="648">
        <v>1</v>
      </c>
    </row>
    <row r="864" spans="1:22" ht="13.5" customHeight="1">
      <c r="A864" s="509"/>
      <c r="B864" s="511"/>
      <c r="C864" s="646" t="s">
        <v>964</v>
      </c>
      <c r="D864" s="628" t="s">
        <v>969</v>
      </c>
      <c r="E864" s="628">
        <v>96.3</v>
      </c>
      <c r="F864" s="628">
        <v>156</v>
      </c>
      <c r="G864" s="628">
        <v>8.3000000000000007</v>
      </c>
      <c r="H864" s="628">
        <v>36.5</v>
      </c>
      <c r="I864" s="628">
        <v>337.8</v>
      </c>
      <c r="J864" s="628">
        <v>21.8</v>
      </c>
      <c r="K864" s="628">
        <v>59.8</v>
      </c>
      <c r="L864" s="628">
        <v>122.4</v>
      </c>
      <c r="M864" s="628">
        <v>114.1</v>
      </c>
      <c r="N864" s="628">
        <v>93.22</v>
      </c>
      <c r="O864" s="647">
        <v>26.6</v>
      </c>
      <c r="P864" s="629">
        <v>13.2</v>
      </c>
      <c r="Q864" s="629">
        <v>12.64</v>
      </c>
      <c r="R864" s="629">
        <v>14.22</v>
      </c>
      <c r="S864" s="629">
        <v>13.353333333333333</v>
      </c>
      <c r="T864" s="629">
        <v>659.42716543209872</v>
      </c>
      <c r="U864" s="629">
        <v>3.247422680412356</v>
      </c>
      <c r="V864" s="648">
        <v>5</v>
      </c>
    </row>
    <row r="865" spans="1:22" ht="13.5" customHeight="1">
      <c r="A865" s="509"/>
      <c r="B865" s="511"/>
      <c r="C865" s="646" t="s">
        <v>964</v>
      </c>
      <c r="D865" s="628" t="s">
        <v>970</v>
      </c>
      <c r="E865" s="628">
        <v>97.05</v>
      </c>
      <c r="F865" s="628">
        <v>155</v>
      </c>
      <c r="G865" s="628">
        <v>6.48</v>
      </c>
      <c r="H865" s="628">
        <v>28.86</v>
      </c>
      <c r="I865" s="628">
        <v>345.59</v>
      </c>
      <c r="J865" s="628">
        <v>19.62</v>
      </c>
      <c r="K865" s="628">
        <v>67.98</v>
      </c>
      <c r="L865" s="628">
        <v>148.72999999999999</v>
      </c>
      <c r="M865" s="628">
        <v>138.85</v>
      </c>
      <c r="N865" s="628">
        <v>93.36</v>
      </c>
      <c r="O865" s="647">
        <v>24.92</v>
      </c>
      <c r="P865" s="629">
        <v>14.35</v>
      </c>
      <c r="Q865" s="629">
        <v>14.76</v>
      </c>
      <c r="R865" s="629">
        <v>14.39</v>
      </c>
      <c r="S865" s="629">
        <v>14.5</v>
      </c>
      <c r="T865" s="629">
        <v>639.33300264550269</v>
      </c>
      <c r="U865" s="629">
        <v>6.0458313018040082</v>
      </c>
      <c r="V865" s="648">
        <v>6</v>
      </c>
    </row>
    <row r="866" spans="1:22" ht="13.5" customHeight="1">
      <c r="A866" s="509"/>
      <c r="B866" s="511"/>
      <c r="C866" s="646" t="s">
        <v>964</v>
      </c>
      <c r="D866" s="628" t="s">
        <v>971</v>
      </c>
      <c r="E866" s="628">
        <v>103</v>
      </c>
      <c r="F866" s="628">
        <v>152</v>
      </c>
      <c r="G866" s="628">
        <v>6.9</v>
      </c>
      <c r="H866" s="628">
        <v>28.7</v>
      </c>
      <c r="I866" s="628">
        <v>315.94202898550719</v>
      </c>
      <c r="J866" s="628">
        <v>20.8</v>
      </c>
      <c r="K866" s="628">
        <v>72.473867595818817</v>
      </c>
      <c r="L866" s="628">
        <v>142.6</v>
      </c>
      <c r="M866" s="628">
        <v>131.58000000000001</v>
      </c>
      <c r="N866" s="628">
        <v>92.27208976157084</v>
      </c>
      <c r="O866" s="647">
        <v>24.894970760233917</v>
      </c>
      <c r="P866" s="629">
        <v>13.015953216374266</v>
      </c>
      <c r="Q866" s="629">
        <v>13.630421052631601</v>
      </c>
      <c r="R866" s="629">
        <v>12.0555555555556</v>
      </c>
      <c r="S866" s="629">
        <v>12.900643274853822</v>
      </c>
      <c r="T866" s="629">
        <v>645.03216374269107</v>
      </c>
      <c r="U866" s="629">
        <v>3.3282215916598399</v>
      </c>
      <c r="V866" s="648">
        <v>5</v>
      </c>
    </row>
    <row r="867" spans="1:22" ht="13.5" customHeight="1">
      <c r="A867" s="509"/>
      <c r="B867" s="511"/>
      <c r="C867" s="646" t="s">
        <v>964</v>
      </c>
      <c r="D867" s="628" t="s">
        <v>972</v>
      </c>
      <c r="E867" s="628">
        <v>98.4</v>
      </c>
      <c r="F867" s="628">
        <v>162</v>
      </c>
      <c r="G867" s="628">
        <v>8.322166666666666</v>
      </c>
      <c r="H867" s="628">
        <v>27.24883333333333</v>
      </c>
      <c r="I867" s="628">
        <v>327.4247491638796</v>
      </c>
      <c r="J867" s="628">
        <v>20.485333333333333</v>
      </c>
      <c r="K867" s="628">
        <v>75.17875383043922</v>
      </c>
      <c r="L867" s="628">
        <v>148.67989529679977</v>
      </c>
      <c r="M867" s="628">
        <v>128.98758760449209</v>
      </c>
      <c r="N867" s="628">
        <v>86.755231665318817</v>
      </c>
      <c r="O867" s="647">
        <v>26.143984220907296</v>
      </c>
      <c r="P867" s="629">
        <v>15.098044260355032</v>
      </c>
      <c r="Q867" s="629">
        <v>14.927292692307693</v>
      </c>
      <c r="R867" s="629">
        <v>15.523196982248519</v>
      </c>
      <c r="S867" s="629">
        <v>15.182844644970416</v>
      </c>
      <c r="T867" s="629">
        <v>759.14223224852083</v>
      </c>
      <c r="U867" s="629">
        <v>-1.8258423317516801</v>
      </c>
      <c r="V867" s="648" t="s">
        <v>973</v>
      </c>
    </row>
    <row r="868" spans="1:22" ht="13.5" customHeight="1">
      <c r="A868" s="509"/>
      <c r="B868" s="511"/>
      <c r="C868" s="646" t="s">
        <v>964</v>
      </c>
      <c r="D868" s="628" t="s">
        <v>974</v>
      </c>
      <c r="E868" s="628">
        <v>97.05</v>
      </c>
      <c r="F868" s="628">
        <v>152</v>
      </c>
      <c r="G868" s="628">
        <v>5.2</v>
      </c>
      <c r="H868" s="628">
        <v>26.5</v>
      </c>
      <c r="I868" s="628">
        <v>409.62</v>
      </c>
      <c r="J868" s="628">
        <v>19.2</v>
      </c>
      <c r="K868" s="628">
        <v>72.5</v>
      </c>
      <c r="L868" s="628">
        <v>128.69999999999999</v>
      </c>
      <c r="M868" s="628">
        <v>121.6</v>
      </c>
      <c r="N868" s="628">
        <v>94.48</v>
      </c>
      <c r="O868" s="647">
        <v>28.89</v>
      </c>
      <c r="P868" s="629">
        <v>15.24</v>
      </c>
      <c r="Q868" s="629">
        <v>15.65</v>
      </c>
      <c r="R868" s="629">
        <v>15.56</v>
      </c>
      <c r="S868" s="629">
        <v>15.483333333333334</v>
      </c>
      <c r="T868" s="629">
        <v>672.02303602430561</v>
      </c>
      <c r="U868" s="629">
        <v>0.30231051608723941</v>
      </c>
      <c r="V868" s="648">
        <v>7</v>
      </c>
    </row>
    <row r="869" spans="1:22" ht="13.5" customHeight="1">
      <c r="A869" s="509"/>
      <c r="B869" s="511"/>
      <c r="C869" s="646" t="s">
        <v>964</v>
      </c>
      <c r="D869" s="628" t="s">
        <v>975</v>
      </c>
      <c r="E869" s="628">
        <v>96</v>
      </c>
      <c r="F869" s="628">
        <v>154</v>
      </c>
      <c r="G869" s="628">
        <v>6.5</v>
      </c>
      <c r="H869" s="628">
        <v>25.9</v>
      </c>
      <c r="I869" s="628">
        <v>299</v>
      </c>
      <c r="J869" s="628">
        <v>20.8</v>
      </c>
      <c r="K869" s="628">
        <v>80.31</v>
      </c>
      <c r="L869" s="628">
        <v>145.30000000000001</v>
      </c>
      <c r="M869" s="628">
        <v>133.4</v>
      </c>
      <c r="N869" s="628">
        <v>91.8</v>
      </c>
      <c r="O869" s="647">
        <v>25.9</v>
      </c>
      <c r="P869" s="629">
        <v>13.53</v>
      </c>
      <c r="Q869" s="629">
        <v>15.25</v>
      </c>
      <c r="R869" s="629">
        <v>14.43</v>
      </c>
      <c r="S869" s="629">
        <v>14.403333333333334</v>
      </c>
      <c r="T869" s="629">
        <v>720.16666666666674</v>
      </c>
      <c r="U869" s="629">
        <v>3.2743785850860441</v>
      </c>
      <c r="V869" s="648">
        <v>7</v>
      </c>
    </row>
    <row r="870" spans="1:22" ht="13.5" customHeight="1">
      <c r="A870" s="509"/>
      <c r="B870" s="511"/>
      <c r="C870" s="646"/>
      <c r="D870" s="632" t="s">
        <v>913</v>
      </c>
      <c r="E870" s="632">
        <v>98.135999999999996</v>
      </c>
      <c r="F870" s="632">
        <v>152.5</v>
      </c>
      <c r="G870" s="632">
        <v>7.4782166666666665</v>
      </c>
      <c r="H870" s="632">
        <v>29.059883333333328</v>
      </c>
      <c r="I870" s="632">
        <v>322.15691409713355</v>
      </c>
      <c r="J870" s="632">
        <v>20.005533333333332</v>
      </c>
      <c r="K870" s="632">
        <v>69.43699496705328</v>
      </c>
      <c r="L870" s="632">
        <v>144.11935687661878</v>
      </c>
      <c r="M870" s="632">
        <v>134.57359549514314</v>
      </c>
      <c r="N870" s="632">
        <v>90.575217310275974</v>
      </c>
      <c r="O870" s="649">
        <v>25.46389549811412</v>
      </c>
      <c r="P870" s="633">
        <v>13.917399747672928</v>
      </c>
      <c r="Q870" s="633">
        <v>14.112771374493928</v>
      </c>
      <c r="R870" s="633">
        <v>13.958875253780411</v>
      </c>
      <c r="S870" s="633">
        <v>13.996348791982424</v>
      </c>
      <c r="T870" s="633">
        <v>668.70644191407382</v>
      </c>
      <c r="U870" s="270">
        <v>3.7789046415030536</v>
      </c>
      <c r="V870" s="634">
        <v>2</v>
      </c>
    </row>
    <row r="871" spans="1:22" ht="13.5" customHeight="1">
      <c r="A871" s="509" t="s">
        <v>976</v>
      </c>
      <c r="B871" s="511"/>
      <c r="C871" s="646" t="s">
        <v>728</v>
      </c>
      <c r="D871" s="628" t="s">
        <v>969</v>
      </c>
      <c r="E871" s="628">
        <v>92.88</v>
      </c>
      <c r="F871" s="628">
        <v>160</v>
      </c>
      <c r="G871" s="628">
        <v>7.2</v>
      </c>
      <c r="H871" s="628">
        <v>32.200000000000003</v>
      </c>
      <c r="I871" s="628">
        <v>347.5</v>
      </c>
      <c r="J871" s="628">
        <v>20.8</v>
      </c>
      <c r="K871" s="628">
        <v>64.599999999999994</v>
      </c>
      <c r="L871" s="628">
        <v>141.80000000000001</v>
      </c>
      <c r="M871" s="628">
        <v>122</v>
      </c>
      <c r="N871" s="628">
        <v>86.04</v>
      </c>
      <c r="O871" s="628">
        <v>26.9</v>
      </c>
      <c r="P871" s="650">
        <v>16.77</v>
      </c>
      <c r="Q871" s="650">
        <v>16.920000000000002</v>
      </c>
      <c r="R871" s="650">
        <v>16.2</v>
      </c>
      <c r="S871" s="650">
        <v>16.63</v>
      </c>
      <c r="T871" s="629">
        <v>672.02</v>
      </c>
      <c r="U871" s="629">
        <v>-5.350028457598186</v>
      </c>
      <c r="V871" s="648">
        <v>10</v>
      </c>
    </row>
    <row r="872" spans="1:22" ht="13.5" customHeight="1">
      <c r="A872" s="509"/>
      <c r="B872" s="511"/>
      <c r="C872" s="646"/>
      <c r="D872" s="628" t="s">
        <v>966</v>
      </c>
      <c r="E872" s="628">
        <v>99.7</v>
      </c>
      <c r="F872" s="628">
        <v>145</v>
      </c>
      <c r="G872" s="628">
        <v>9.83</v>
      </c>
      <c r="H872" s="628">
        <v>28.13</v>
      </c>
      <c r="I872" s="628">
        <v>186.02</v>
      </c>
      <c r="J872" s="628">
        <v>17.329999999999998</v>
      </c>
      <c r="K872" s="628">
        <v>61.63</v>
      </c>
      <c r="L872" s="628">
        <v>147.1</v>
      </c>
      <c r="M872" s="628">
        <v>136.4</v>
      </c>
      <c r="N872" s="628">
        <v>92.7</v>
      </c>
      <c r="O872" s="628">
        <v>29.15</v>
      </c>
      <c r="P872" s="650">
        <v>12.45</v>
      </c>
      <c r="Q872" s="650">
        <v>12.76</v>
      </c>
      <c r="R872" s="650">
        <v>12.19</v>
      </c>
      <c r="S872" s="650">
        <v>12.47</v>
      </c>
      <c r="T872" s="629">
        <v>623.4</v>
      </c>
      <c r="U872" s="629">
        <v>9.8678414096916391</v>
      </c>
      <c r="V872" s="648">
        <v>6</v>
      </c>
    </row>
    <row r="873" spans="1:22" ht="13.5" customHeight="1">
      <c r="A873" s="509"/>
      <c r="B873" s="511"/>
      <c r="C873" s="646"/>
      <c r="D873" s="628" t="s">
        <v>971</v>
      </c>
      <c r="E873" s="628">
        <v>96</v>
      </c>
      <c r="F873" s="628">
        <v>153</v>
      </c>
      <c r="G873" s="628">
        <v>5.4574999999999996</v>
      </c>
      <c r="H873" s="628">
        <v>25.6</v>
      </c>
      <c r="I873" s="628">
        <v>369.07924874026577</v>
      </c>
      <c r="J873" s="628">
        <v>21.5</v>
      </c>
      <c r="K873" s="628">
        <v>83.984375</v>
      </c>
      <c r="L873" s="628">
        <v>159.9</v>
      </c>
      <c r="M873" s="628">
        <v>137.5</v>
      </c>
      <c r="N873" s="628">
        <v>85.991244527829892</v>
      </c>
      <c r="O873" s="628">
        <v>29.273871345029242</v>
      </c>
      <c r="P873" s="650">
        <v>16.480701754385965</v>
      </c>
      <c r="Q873" s="650">
        <v>15.883964912280701</v>
      </c>
      <c r="R873" s="650">
        <v>16.670912280701756</v>
      </c>
      <c r="S873" s="650">
        <v>16.34519298245614</v>
      </c>
      <c r="T873" s="629">
        <v>817.25964912280699</v>
      </c>
      <c r="U873" s="629">
        <v>7.6748752152512978</v>
      </c>
      <c r="V873" s="648">
        <v>2</v>
      </c>
    </row>
    <row r="874" spans="1:22" ht="13.5" customHeight="1">
      <c r="A874" s="509"/>
      <c r="B874" s="511"/>
      <c r="C874" s="646"/>
      <c r="D874" s="265" t="s">
        <v>965</v>
      </c>
      <c r="E874" s="628">
        <v>96.320000000000007</v>
      </c>
      <c r="F874" s="628">
        <v>145</v>
      </c>
      <c r="G874" s="628">
        <v>9.5</v>
      </c>
      <c r="H874" s="628">
        <v>29.8</v>
      </c>
      <c r="I874" s="628">
        <v>313.68421052631578</v>
      </c>
      <c r="J874" s="628">
        <v>22.2</v>
      </c>
      <c r="K874" s="628">
        <v>74.496644295302005</v>
      </c>
      <c r="L874" s="628">
        <v>133</v>
      </c>
      <c r="M874" s="628">
        <v>117.67857142857143</v>
      </c>
      <c r="N874" s="628">
        <v>88.480128893662737</v>
      </c>
      <c r="O874" s="628">
        <v>24.88</v>
      </c>
      <c r="P874" s="650">
        <v>13.42</v>
      </c>
      <c r="Q874" s="650">
        <v>13.76</v>
      </c>
      <c r="R874" s="650">
        <v>13.62</v>
      </c>
      <c r="S874" s="650">
        <v>13.6</v>
      </c>
      <c r="T874" s="629">
        <v>680</v>
      </c>
      <c r="U874" s="629">
        <v>4.4546850998463769</v>
      </c>
      <c r="V874" s="648">
        <v>5</v>
      </c>
    </row>
    <row r="875" spans="1:22" ht="13.5" customHeight="1">
      <c r="A875" s="509"/>
      <c r="B875" s="511"/>
      <c r="C875" s="646"/>
      <c r="D875" s="628" t="s">
        <v>968</v>
      </c>
      <c r="E875" s="628">
        <v>115.4</v>
      </c>
      <c r="F875" s="628">
        <v>151</v>
      </c>
      <c r="G875" s="628">
        <v>9.1</v>
      </c>
      <c r="H875" s="628">
        <v>36.799999999999997</v>
      </c>
      <c r="I875" s="628">
        <v>404.4</v>
      </c>
      <c r="J875" s="628">
        <v>23.7</v>
      </c>
      <c r="K875" s="628">
        <v>64.400000000000006</v>
      </c>
      <c r="L875" s="628">
        <v>137.80000000000001</v>
      </c>
      <c r="M875" s="628">
        <v>130.30000000000001</v>
      </c>
      <c r="N875" s="628">
        <v>94.56</v>
      </c>
      <c r="O875" s="628">
        <v>26.15</v>
      </c>
      <c r="P875" s="650">
        <v>16.68</v>
      </c>
      <c r="Q875" s="650">
        <v>17.04</v>
      </c>
      <c r="R875" s="650">
        <v>17.36</v>
      </c>
      <c r="S875" s="650">
        <v>17.03</v>
      </c>
      <c r="T875" s="629">
        <v>727.7</v>
      </c>
      <c r="U875" s="629">
        <v>5.5796652200868078</v>
      </c>
      <c r="V875" s="648">
        <v>6</v>
      </c>
    </row>
    <row r="876" spans="1:22" ht="13.5" customHeight="1">
      <c r="A876" s="509"/>
      <c r="B876" s="511"/>
      <c r="C876" s="646"/>
      <c r="D876" s="628" t="s">
        <v>975</v>
      </c>
      <c r="E876" s="628">
        <v>101</v>
      </c>
      <c r="F876" s="628">
        <v>154</v>
      </c>
      <c r="G876" s="628">
        <v>4.4000000000000004</v>
      </c>
      <c r="H876" s="628">
        <v>30.8</v>
      </c>
      <c r="I876" s="628">
        <v>607.5</v>
      </c>
      <c r="J876" s="628">
        <v>22.9</v>
      </c>
      <c r="K876" s="628">
        <v>71.2</v>
      </c>
      <c r="L876" s="628">
        <v>152.30000000000001</v>
      </c>
      <c r="M876" s="628">
        <v>133.80000000000001</v>
      </c>
      <c r="N876" s="628">
        <v>87.9</v>
      </c>
      <c r="O876" s="628">
        <v>26.2</v>
      </c>
      <c r="P876" s="650">
        <v>16.100000000000001</v>
      </c>
      <c r="Q876" s="650">
        <v>15.8</v>
      </c>
      <c r="R876" s="650">
        <v>16</v>
      </c>
      <c r="S876" s="650">
        <v>15.97</v>
      </c>
      <c r="T876" s="629">
        <v>798.3</v>
      </c>
      <c r="U876" s="629">
        <v>7.4697173620457686</v>
      </c>
      <c r="V876" s="648">
        <v>1</v>
      </c>
    </row>
    <row r="877" spans="1:22" ht="13.5" customHeight="1">
      <c r="A877" s="509"/>
      <c r="B877" s="511"/>
      <c r="C877" s="646"/>
      <c r="D877" s="628" t="s">
        <v>967</v>
      </c>
      <c r="E877" s="628">
        <v>100.3</v>
      </c>
      <c r="F877" s="628">
        <v>155</v>
      </c>
      <c r="G877" s="628">
        <v>7.3</v>
      </c>
      <c r="H877" s="628">
        <v>20.9</v>
      </c>
      <c r="I877" s="628">
        <v>186.3</v>
      </c>
      <c r="J877" s="628">
        <v>19.8</v>
      </c>
      <c r="K877" s="628">
        <v>94.7</v>
      </c>
      <c r="L877" s="628">
        <v>136.6</v>
      </c>
      <c r="M877" s="628">
        <v>131.9</v>
      </c>
      <c r="N877" s="628">
        <v>96.6</v>
      </c>
      <c r="O877" s="628">
        <v>25.7</v>
      </c>
      <c r="P877" s="650">
        <v>14.1</v>
      </c>
      <c r="Q877" s="650">
        <v>13.3</v>
      </c>
      <c r="R877" s="650">
        <v>13.6</v>
      </c>
      <c r="S877" s="650">
        <v>13.666666666666666</v>
      </c>
      <c r="T877" s="629">
        <v>683.3</v>
      </c>
      <c r="U877" s="629">
        <v>1.4851485148514665</v>
      </c>
      <c r="V877" s="648">
        <v>8</v>
      </c>
    </row>
    <row r="878" spans="1:22" ht="13.5" customHeight="1">
      <c r="A878" s="509"/>
      <c r="B878" s="511"/>
      <c r="C878" s="646"/>
      <c r="D878" s="491" t="s">
        <v>972</v>
      </c>
      <c r="E878" s="628">
        <v>95.4</v>
      </c>
      <c r="F878" s="628">
        <v>157</v>
      </c>
      <c r="G878" s="628">
        <v>5.8728333333333333</v>
      </c>
      <c r="H878" s="628">
        <v>22.40583333333333</v>
      </c>
      <c r="I878" s="628">
        <v>381.51658767772506</v>
      </c>
      <c r="J878" s="628">
        <v>17.464000000000002</v>
      </c>
      <c r="K878" s="628">
        <v>77.943987800795938</v>
      </c>
      <c r="L878" s="628">
        <v>160.04166666666666</v>
      </c>
      <c r="M878" s="628">
        <v>150.04166666666666</v>
      </c>
      <c r="N878" s="628">
        <v>93.751627180421764</v>
      </c>
      <c r="O878" s="628">
        <v>26.104536489151872</v>
      </c>
      <c r="P878" s="650">
        <v>15.884553254437867</v>
      </c>
      <c r="Q878" s="650">
        <v>16.305816568047337</v>
      </c>
      <c r="R878" s="650">
        <v>16.39397928994083</v>
      </c>
      <c r="S878" s="650">
        <v>16.194783037475343</v>
      </c>
      <c r="T878" s="629">
        <v>809.73915187376713</v>
      </c>
      <c r="U878" s="629">
        <v>3.26806452692104</v>
      </c>
      <c r="V878" s="648">
        <v>7</v>
      </c>
    </row>
    <row r="879" spans="1:22" ht="13.5" customHeight="1">
      <c r="A879" s="509"/>
      <c r="B879" s="511"/>
      <c r="C879" s="646"/>
      <c r="D879" s="491" t="s">
        <v>974</v>
      </c>
      <c r="E879" s="628">
        <v>93.3</v>
      </c>
      <c r="F879" s="628">
        <v>149</v>
      </c>
      <c r="G879" s="628">
        <v>4.4000000000000004</v>
      </c>
      <c r="H879" s="628">
        <v>28.1</v>
      </c>
      <c r="I879" s="628">
        <v>538.6</v>
      </c>
      <c r="J879" s="628">
        <v>20.5</v>
      </c>
      <c r="K879" s="628">
        <v>73</v>
      </c>
      <c r="L879" s="628">
        <v>145.1</v>
      </c>
      <c r="M879" s="628">
        <v>137.19999999999999</v>
      </c>
      <c r="N879" s="628">
        <v>94.6</v>
      </c>
      <c r="O879" s="628">
        <v>29.9</v>
      </c>
      <c r="P879" s="650">
        <v>16.11</v>
      </c>
      <c r="Q879" s="650">
        <v>15.74</v>
      </c>
      <c r="R879" s="650">
        <v>16.41</v>
      </c>
      <c r="S879" s="650">
        <v>16.09</v>
      </c>
      <c r="T879" s="629">
        <v>709.44</v>
      </c>
      <c r="U879" s="629">
        <v>-1.4696876913655754</v>
      </c>
      <c r="V879" s="648">
        <v>9</v>
      </c>
    </row>
    <row r="880" spans="1:22" ht="13.5" customHeight="1">
      <c r="A880" s="509"/>
      <c r="B880" s="511"/>
      <c r="C880" s="646"/>
      <c r="D880" s="628" t="s">
        <v>970</v>
      </c>
      <c r="E880" s="628">
        <v>102.05</v>
      </c>
      <c r="F880" s="628">
        <v>153</v>
      </c>
      <c r="G880" s="628">
        <v>6.95</v>
      </c>
      <c r="H880" s="628">
        <v>29.24</v>
      </c>
      <c r="I880" s="628">
        <v>320.55</v>
      </c>
      <c r="J880" s="628">
        <v>22.05</v>
      </c>
      <c r="K880" s="628">
        <v>75.41</v>
      </c>
      <c r="L880" s="628">
        <v>145.31</v>
      </c>
      <c r="M880" s="628">
        <v>131.61000000000001</v>
      </c>
      <c r="N880" s="628">
        <v>90.57</v>
      </c>
      <c r="O880" s="628">
        <v>25.25</v>
      </c>
      <c r="P880" s="650">
        <v>15.74</v>
      </c>
      <c r="Q880" s="650">
        <v>15.77</v>
      </c>
      <c r="R880" s="650">
        <v>16</v>
      </c>
      <c r="S880" s="650">
        <v>15.84</v>
      </c>
      <c r="T880" s="629">
        <v>698.41269841269843</v>
      </c>
      <c r="U880" s="629">
        <v>5.7409879839786342</v>
      </c>
      <c r="V880" s="648">
        <v>1</v>
      </c>
    </row>
    <row r="881" spans="1:22" ht="13.5" customHeight="1">
      <c r="A881" s="509"/>
      <c r="B881" s="511"/>
      <c r="C881" s="646"/>
      <c r="D881" s="632" t="s">
        <v>913</v>
      </c>
      <c r="E881" s="632">
        <v>99.234999999999985</v>
      </c>
      <c r="F881" s="632">
        <v>152.19999999999999</v>
      </c>
      <c r="G881" s="632">
        <v>7.0010333333333321</v>
      </c>
      <c r="H881" s="632">
        <v>28.397583333333337</v>
      </c>
      <c r="I881" s="632">
        <v>365.51500469443067</v>
      </c>
      <c r="J881" s="632">
        <v>20.824400000000004</v>
      </c>
      <c r="K881" s="632">
        <v>74.136500709609791</v>
      </c>
      <c r="L881" s="632">
        <v>145.89516666666663</v>
      </c>
      <c r="M881" s="632">
        <v>132.8430238095238</v>
      </c>
      <c r="N881" s="632">
        <v>91.119300060191449</v>
      </c>
      <c r="O881" s="632">
        <v>26.950840783418109</v>
      </c>
      <c r="P881" s="651">
        <v>15.37352550088238</v>
      </c>
      <c r="Q881" s="651">
        <v>15.327978148032804</v>
      </c>
      <c r="R881" s="651">
        <v>15.444489157064258</v>
      </c>
      <c r="S881" s="651">
        <v>15.383664268659818</v>
      </c>
      <c r="T881" s="633">
        <v>721.95714994092737</v>
      </c>
      <c r="U881" s="633">
        <v>3.7686205417105572</v>
      </c>
      <c r="V881" s="268">
        <v>8</v>
      </c>
    </row>
    <row r="882" spans="1:22" ht="13.5" customHeight="1">
      <c r="A882" s="509" t="s">
        <v>976</v>
      </c>
      <c r="B882" s="511"/>
      <c r="C882" s="509" t="s">
        <v>977</v>
      </c>
      <c r="D882" s="265" t="s">
        <v>963</v>
      </c>
      <c r="E882" s="281"/>
      <c r="F882" s="265">
        <v>154</v>
      </c>
      <c r="G882" s="281"/>
      <c r="H882" s="281"/>
      <c r="I882" s="281"/>
      <c r="J882" s="281"/>
      <c r="K882" s="281"/>
      <c r="L882" s="281"/>
      <c r="M882" s="281"/>
      <c r="N882" s="267"/>
      <c r="O882" s="267"/>
      <c r="P882" s="267">
        <v>38.409999999999997</v>
      </c>
      <c r="Q882" s="267">
        <v>35.4</v>
      </c>
      <c r="R882" s="489"/>
      <c r="S882" s="267">
        <v>36.909999999999997</v>
      </c>
      <c r="T882" s="281">
        <v>787.3</v>
      </c>
      <c r="U882" s="267">
        <v>7.81</v>
      </c>
      <c r="V882" s="306">
        <v>1</v>
      </c>
    </row>
    <row r="883" spans="1:22" ht="13.5" customHeight="1">
      <c r="A883" s="509"/>
      <c r="B883" s="511"/>
      <c r="C883" s="509"/>
      <c r="D883" s="265" t="s">
        <v>809</v>
      </c>
      <c r="E883" s="281">
        <v>105</v>
      </c>
      <c r="F883" s="265">
        <v>156</v>
      </c>
      <c r="G883" s="281">
        <v>4.8</v>
      </c>
      <c r="H883" s="281">
        <v>29.2</v>
      </c>
      <c r="I883" s="281">
        <v>507.7</v>
      </c>
      <c r="J883" s="281">
        <v>22.1</v>
      </c>
      <c r="K883" s="281">
        <v>75.599999999999994</v>
      </c>
      <c r="L883" s="281">
        <v>159.9</v>
      </c>
      <c r="M883" s="281">
        <v>143.5</v>
      </c>
      <c r="N883" s="267">
        <v>89.74</v>
      </c>
      <c r="O883" s="267">
        <v>26.39</v>
      </c>
      <c r="P883" s="267">
        <v>424.8</v>
      </c>
      <c r="Q883" s="267">
        <v>437.3</v>
      </c>
      <c r="R883" s="489"/>
      <c r="S883" s="267">
        <v>431.05</v>
      </c>
      <c r="T883" s="281">
        <v>862.1</v>
      </c>
      <c r="U883" s="267">
        <v>5.48</v>
      </c>
      <c r="V883" s="306">
        <v>1</v>
      </c>
    </row>
    <row r="884" spans="1:22" ht="13.5" customHeight="1">
      <c r="A884" s="509"/>
      <c r="B884" s="511"/>
      <c r="C884" s="509"/>
      <c r="D884" s="265" t="s">
        <v>834</v>
      </c>
      <c r="E884" s="281">
        <v>97.1</v>
      </c>
      <c r="F884" s="265">
        <v>159</v>
      </c>
      <c r="G884" s="281">
        <v>4.3</v>
      </c>
      <c r="H884" s="281">
        <v>38.4</v>
      </c>
      <c r="I884" s="281">
        <v>793</v>
      </c>
      <c r="J884" s="281">
        <v>25.8</v>
      </c>
      <c r="K884" s="281">
        <v>67.099999999999994</v>
      </c>
      <c r="L884" s="281">
        <v>107</v>
      </c>
      <c r="M884" s="281">
        <v>91.4</v>
      </c>
      <c r="N884" s="267">
        <v>85.42</v>
      </c>
      <c r="O884" s="267">
        <v>27.6</v>
      </c>
      <c r="P884" s="267">
        <v>193.9</v>
      </c>
      <c r="Q884" s="267">
        <v>192.2</v>
      </c>
      <c r="R884" s="489"/>
      <c r="S884" s="267">
        <v>193.05</v>
      </c>
      <c r="T884" s="281">
        <v>643.5</v>
      </c>
      <c r="U884" s="267">
        <v>3.27</v>
      </c>
      <c r="V884" s="306">
        <v>2</v>
      </c>
    </row>
    <row r="885" spans="1:22" ht="13.5" customHeight="1">
      <c r="A885" s="509"/>
      <c r="B885" s="511"/>
      <c r="C885" s="509"/>
      <c r="D885" s="265" t="s">
        <v>810</v>
      </c>
      <c r="E885" s="281">
        <v>96.2</v>
      </c>
      <c r="F885" s="265">
        <v>154</v>
      </c>
      <c r="G885" s="281">
        <v>8.6999999999999993</v>
      </c>
      <c r="H885" s="281">
        <v>31.3</v>
      </c>
      <c r="I885" s="281">
        <v>259.8</v>
      </c>
      <c r="J885" s="281">
        <v>24.4</v>
      </c>
      <c r="K885" s="281">
        <v>77.900000000000006</v>
      </c>
      <c r="L885" s="281">
        <v>133.30000000000001</v>
      </c>
      <c r="M885" s="281">
        <v>124</v>
      </c>
      <c r="N885" s="267">
        <v>93.02</v>
      </c>
      <c r="O885" s="267">
        <v>25.6</v>
      </c>
      <c r="P885" s="267">
        <v>228.9</v>
      </c>
      <c r="Q885" s="267">
        <v>231.44</v>
      </c>
      <c r="R885" s="489"/>
      <c r="S885" s="267">
        <v>230.17</v>
      </c>
      <c r="T885" s="281">
        <v>767.2</v>
      </c>
      <c r="U885" s="267">
        <v>3.84</v>
      </c>
      <c r="V885" s="306">
        <v>1</v>
      </c>
    </row>
    <row r="886" spans="1:22" ht="13.5" customHeight="1">
      <c r="A886" s="509"/>
      <c r="B886" s="511"/>
      <c r="C886" s="509"/>
      <c r="D886" s="265" t="s">
        <v>787</v>
      </c>
      <c r="E886" s="281">
        <v>113.2</v>
      </c>
      <c r="F886" s="265">
        <v>152</v>
      </c>
      <c r="G886" s="281">
        <v>9.1999999999999993</v>
      </c>
      <c r="H886" s="281">
        <v>32.1</v>
      </c>
      <c r="I886" s="281">
        <v>248.9</v>
      </c>
      <c r="J886" s="281">
        <v>23.4</v>
      </c>
      <c r="K886" s="281">
        <v>72.900000000000006</v>
      </c>
      <c r="L886" s="281">
        <v>124.3</v>
      </c>
      <c r="M886" s="281">
        <v>117.1</v>
      </c>
      <c r="N886" s="267">
        <v>94.21</v>
      </c>
      <c r="O886" s="267">
        <v>26.9</v>
      </c>
      <c r="P886" s="267">
        <v>185.42</v>
      </c>
      <c r="Q886" s="267">
        <v>187.93</v>
      </c>
      <c r="R886" s="489"/>
      <c r="S886" s="267">
        <v>186.68</v>
      </c>
      <c r="T886" s="281">
        <v>746.7</v>
      </c>
      <c r="U886" s="267">
        <v>6.71</v>
      </c>
      <c r="V886" s="306">
        <v>1</v>
      </c>
    </row>
    <row r="887" spans="1:22" ht="13.5" customHeight="1">
      <c r="A887" s="509"/>
      <c r="B887" s="511"/>
      <c r="C887" s="509"/>
      <c r="D887" s="265" t="s">
        <v>816</v>
      </c>
      <c r="E887" s="281">
        <v>97.2</v>
      </c>
      <c r="F887" s="265">
        <v>160</v>
      </c>
      <c r="G887" s="281">
        <v>7.3</v>
      </c>
      <c r="H887" s="281">
        <v>28</v>
      </c>
      <c r="I887" s="281">
        <v>282.10000000000002</v>
      </c>
      <c r="J887" s="281">
        <v>22.4</v>
      </c>
      <c r="K887" s="281">
        <v>80.099999999999994</v>
      </c>
      <c r="L887" s="281">
        <v>164.8</v>
      </c>
      <c r="M887" s="281">
        <v>150.792</v>
      </c>
      <c r="N887" s="267">
        <v>91.5</v>
      </c>
      <c r="O887" s="267">
        <v>25.75</v>
      </c>
      <c r="P887" s="267">
        <v>199.77</v>
      </c>
      <c r="Q887" s="267">
        <v>198.12</v>
      </c>
      <c r="R887" s="489"/>
      <c r="S887" s="267">
        <v>198.94</v>
      </c>
      <c r="T887" s="281">
        <v>795.8</v>
      </c>
      <c r="U887" s="267">
        <v>1.1000000000000001</v>
      </c>
      <c r="V887" s="306">
        <v>2</v>
      </c>
    </row>
    <row r="888" spans="1:22" ht="13.5" customHeight="1">
      <c r="A888" s="509"/>
      <c r="B888" s="511"/>
      <c r="C888" s="509"/>
      <c r="D888" s="265" t="s">
        <v>814</v>
      </c>
      <c r="E888" s="281">
        <v>98.6</v>
      </c>
      <c r="F888" s="265">
        <v>151</v>
      </c>
      <c r="G888" s="281">
        <v>4.0999999999999996</v>
      </c>
      <c r="H888" s="281">
        <v>23.1</v>
      </c>
      <c r="I888" s="281">
        <v>463.4</v>
      </c>
      <c r="J888" s="281">
        <v>17.2</v>
      </c>
      <c r="K888" s="281">
        <v>74.5</v>
      </c>
      <c r="L888" s="281">
        <v>169.8</v>
      </c>
      <c r="M888" s="281">
        <v>160.30000000000001</v>
      </c>
      <c r="N888" s="267">
        <v>94.41</v>
      </c>
      <c r="O888" s="267">
        <v>27.6</v>
      </c>
      <c r="P888" s="267">
        <v>201.39</v>
      </c>
      <c r="Q888" s="267">
        <v>206.2</v>
      </c>
      <c r="R888" s="489"/>
      <c r="S888" s="267">
        <v>203.8</v>
      </c>
      <c r="T888" s="281">
        <v>754.8</v>
      </c>
      <c r="U888" s="267">
        <v>2.4500000000000002</v>
      </c>
      <c r="V888" s="306">
        <v>2</v>
      </c>
    </row>
    <row r="889" spans="1:22" ht="13.5" customHeight="1">
      <c r="A889" s="509"/>
      <c r="B889" s="511"/>
      <c r="C889" s="509"/>
      <c r="D889" s="265" t="s">
        <v>793</v>
      </c>
      <c r="E889" s="281">
        <v>102.4</v>
      </c>
      <c r="F889" s="265">
        <v>158</v>
      </c>
      <c r="G889" s="281">
        <v>5.2</v>
      </c>
      <c r="H889" s="281">
        <v>24.1</v>
      </c>
      <c r="I889" s="281">
        <v>364.2</v>
      </c>
      <c r="J889" s="281">
        <v>19.600000000000001</v>
      </c>
      <c r="K889" s="281">
        <v>81</v>
      </c>
      <c r="L889" s="281">
        <v>168.26</v>
      </c>
      <c r="M889" s="281">
        <v>153.96</v>
      </c>
      <c r="N889" s="267">
        <v>91.5</v>
      </c>
      <c r="O889" s="267">
        <v>25.75</v>
      </c>
      <c r="P889" s="267">
        <v>185.79</v>
      </c>
      <c r="Q889" s="267">
        <v>182.72</v>
      </c>
      <c r="R889" s="489"/>
      <c r="S889" s="267">
        <v>184.26</v>
      </c>
      <c r="T889" s="281">
        <v>722.6</v>
      </c>
      <c r="U889" s="267">
        <v>4.72</v>
      </c>
      <c r="V889" s="306">
        <v>1</v>
      </c>
    </row>
    <row r="890" spans="1:22" ht="13.5" customHeight="1">
      <c r="A890" s="509"/>
      <c r="B890" s="511"/>
      <c r="C890" s="509"/>
      <c r="D890" s="268" t="s">
        <v>945</v>
      </c>
      <c r="E890" s="611">
        <v>101.38571428571427</v>
      </c>
      <c r="F890" s="611">
        <v>155.5</v>
      </c>
      <c r="G890" s="611">
        <v>6.2285714285714286</v>
      </c>
      <c r="H890" s="611">
        <v>29.457142857142856</v>
      </c>
      <c r="I890" s="611">
        <v>417.01428571428568</v>
      </c>
      <c r="J890" s="611">
        <v>22.12857142857143</v>
      </c>
      <c r="K890" s="611">
        <v>75.585714285714289</v>
      </c>
      <c r="L890" s="611">
        <v>146.76571428571427</v>
      </c>
      <c r="M890" s="611">
        <v>134.43600000000001</v>
      </c>
      <c r="N890" s="270">
        <v>91.399999999999991</v>
      </c>
      <c r="O890" s="270">
        <v>26.512857142857143</v>
      </c>
      <c r="P890" s="270">
        <v>207.29750000000001</v>
      </c>
      <c r="Q890" s="270">
        <v>208.91374999999999</v>
      </c>
      <c r="R890" s="489"/>
      <c r="S890" s="270">
        <v>208.10749999999999</v>
      </c>
      <c r="T890" s="611">
        <v>760.00000000000011</v>
      </c>
      <c r="U890" s="270">
        <v>4.4117394514949169</v>
      </c>
      <c r="V890" s="307">
        <v>1</v>
      </c>
    </row>
    <row r="891" spans="1:22" ht="13.5" customHeight="1">
      <c r="A891" s="509" t="s">
        <v>888</v>
      </c>
      <c r="B891" s="511" t="s">
        <v>664</v>
      </c>
      <c r="C891" s="509" t="s">
        <v>729</v>
      </c>
      <c r="D891" s="492" t="s">
        <v>810</v>
      </c>
      <c r="E891" s="276">
        <v>121</v>
      </c>
      <c r="F891" s="276">
        <v>157</v>
      </c>
      <c r="G891" s="276">
        <v>6</v>
      </c>
      <c r="H891" s="276">
        <v>21.9</v>
      </c>
      <c r="I891" s="276">
        <v>261.8</v>
      </c>
      <c r="J891" s="276">
        <v>16.2</v>
      </c>
      <c r="K891" s="276">
        <v>74.099999999999994</v>
      </c>
      <c r="L891" s="276">
        <v>262.8</v>
      </c>
      <c r="M891" s="276">
        <v>241.1</v>
      </c>
      <c r="N891" s="276">
        <v>91.8</v>
      </c>
      <c r="O891" s="276">
        <v>22</v>
      </c>
      <c r="P891" s="276">
        <v>15.41</v>
      </c>
      <c r="Q891" s="276">
        <v>16.29</v>
      </c>
      <c r="R891" s="276">
        <v>17.36</v>
      </c>
      <c r="S891" s="276">
        <v>16.350000000000001</v>
      </c>
      <c r="T891" s="276">
        <v>817.7</v>
      </c>
      <c r="U891" s="282">
        <v>23.38</v>
      </c>
      <c r="V891" s="278">
        <v>4</v>
      </c>
    </row>
    <row r="892" spans="1:22" ht="13.5" customHeight="1">
      <c r="A892" s="509"/>
      <c r="B892" s="511"/>
      <c r="C892" s="509"/>
      <c r="D892" s="492" t="s">
        <v>819</v>
      </c>
      <c r="E892" s="276">
        <v>117</v>
      </c>
      <c r="F892" s="276">
        <v>158</v>
      </c>
      <c r="G892" s="276">
        <v>7.2</v>
      </c>
      <c r="H892" s="276">
        <v>20.8</v>
      </c>
      <c r="I892" s="276">
        <v>288.10000000000002</v>
      </c>
      <c r="J892" s="276">
        <v>17.3</v>
      </c>
      <c r="K892" s="276">
        <v>83.08</v>
      </c>
      <c r="L892" s="276">
        <v>227.1</v>
      </c>
      <c r="M892" s="276">
        <v>194.5</v>
      </c>
      <c r="N892" s="276">
        <v>85.66</v>
      </c>
      <c r="O892" s="276">
        <v>22.2</v>
      </c>
      <c r="P892" s="276">
        <v>16.75</v>
      </c>
      <c r="Q892" s="276">
        <v>14.5</v>
      </c>
      <c r="R892" s="276">
        <v>15.75</v>
      </c>
      <c r="S892" s="276">
        <v>15.67</v>
      </c>
      <c r="T892" s="276">
        <v>783.33</v>
      </c>
      <c r="U892" s="282">
        <v>26</v>
      </c>
      <c r="V892" s="278">
        <v>2</v>
      </c>
    </row>
    <row r="893" spans="1:22" ht="13.5" customHeight="1">
      <c r="A893" s="509"/>
      <c r="B893" s="511"/>
      <c r="C893" s="509"/>
      <c r="D893" s="492" t="s">
        <v>812</v>
      </c>
      <c r="E893" s="276">
        <v>120.6</v>
      </c>
      <c r="F893" s="276">
        <v>156</v>
      </c>
      <c r="G893" s="276">
        <v>3.7</v>
      </c>
      <c r="H893" s="276">
        <v>21.9</v>
      </c>
      <c r="I893" s="276">
        <v>592</v>
      </c>
      <c r="J893" s="276">
        <v>14.2</v>
      </c>
      <c r="K893" s="276">
        <v>64.8</v>
      </c>
      <c r="L893" s="276">
        <v>268.3</v>
      </c>
      <c r="M893" s="276">
        <v>223.8</v>
      </c>
      <c r="N893" s="276">
        <v>83.4</v>
      </c>
      <c r="O893" s="276">
        <v>25.3</v>
      </c>
      <c r="P893" s="276">
        <v>15.5</v>
      </c>
      <c r="Q893" s="276">
        <v>15.83</v>
      </c>
      <c r="R893" s="276">
        <v>15.31</v>
      </c>
      <c r="S893" s="276">
        <v>15.55</v>
      </c>
      <c r="T893" s="276">
        <v>778.1</v>
      </c>
      <c r="U893" s="282">
        <v>25.31</v>
      </c>
      <c r="V893" s="278">
        <v>2</v>
      </c>
    </row>
    <row r="894" spans="1:22" ht="13.5" customHeight="1">
      <c r="A894" s="509"/>
      <c r="B894" s="511"/>
      <c r="C894" s="509"/>
      <c r="D894" s="492" t="s">
        <v>816</v>
      </c>
      <c r="E894" s="276">
        <v>118.5</v>
      </c>
      <c r="F894" s="276">
        <v>165</v>
      </c>
      <c r="G894" s="276">
        <v>5.3033333333333301</v>
      </c>
      <c r="H894" s="276">
        <v>20.942</v>
      </c>
      <c r="I894" s="276">
        <v>294.88372093023298</v>
      </c>
      <c r="J894" s="276">
        <v>15.984</v>
      </c>
      <c r="K894" s="276">
        <v>76.325088339222603</v>
      </c>
      <c r="L894" s="276">
        <v>262.392577758897</v>
      </c>
      <c r="M894" s="276">
        <v>222.937813197553</v>
      </c>
      <c r="N894" s="276">
        <v>84.963460133542</v>
      </c>
      <c r="O894" s="276">
        <v>23.796844181459601</v>
      </c>
      <c r="P894" s="276">
        <v>18.1665325443787</v>
      </c>
      <c r="Q894" s="276">
        <v>17.350349112425999</v>
      </c>
      <c r="R894" s="276">
        <v>18.151775147929001</v>
      </c>
      <c r="S894" s="276">
        <v>17.8895522682446</v>
      </c>
      <c r="T894" s="276">
        <v>894.47761341222895</v>
      </c>
      <c r="U894" s="282">
        <v>19.632148806621601</v>
      </c>
      <c r="V894" s="278">
        <v>1</v>
      </c>
    </row>
    <row r="895" spans="1:22" ht="13.5" customHeight="1">
      <c r="A895" s="509"/>
      <c r="B895" s="511"/>
      <c r="C895" s="509"/>
      <c r="D895" s="492" t="s">
        <v>821</v>
      </c>
      <c r="E895" s="276">
        <v>122</v>
      </c>
      <c r="F895" s="276">
        <v>169</v>
      </c>
      <c r="G895" s="276">
        <v>7.15</v>
      </c>
      <c r="H895" s="276">
        <v>23.58</v>
      </c>
      <c r="I895" s="276">
        <v>229.79</v>
      </c>
      <c r="J895" s="276">
        <v>17.170000000000002</v>
      </c>
      <c r="K895" s="276">
        <v>72.819999999999993</v>
      </c>
      <c r="L895" s="276">
        <v>246.3</v>
      </c>
      <c r="M895" s="276">
        <v>206.79</v>
      </c>
      <c r="N895" s="276">
        <v>83.96</v>
      </c>
      <c r="O895" s="276">
        <v>22.85</v>
      </c>
      <c r="P895" s="276">
        <v>18.41</v>
      </c>
      <c r="Q895" s="276">
        <v>18.600000000000001</v>
      </c>
      <c r="R895" s="276">
        <v>18.190000000000001</v>
      </c>
      <c r="S895" s="276">
        <v>18.399999999999999</v>
      </c>
      <c r="T895" s="276">
        <v>818.51</v>
      </c>
      <c r="U895" s="282">
        <v>9.26</v>
      </c>
      <c r="V895" s="278">
        <v>2</v>
      </c>
    </row>
    <row r="896" spans="1:22" ht="13.5" customHeight="1">
      <c r="A896" s="509"/>
      <c r="B896" s="511"/>
      <c r="C896" s="509"/>
      <c r="D896" s="492" t="s">
        <v>809</v>
      </c>
      <c r="E896" s="276">
        <v>123</v>
      </c>
      <c r="F896" s="276">
        <v>153</v>
      </c>
      <c r="G896" s="276">
        <v>3.9</v>
      </c>
      <c r="H896" s="276">
        <v>19.899999999999999</v>
      </c>
      <c r="I896" s="276">
        <v>407.5</v>
      </c>
      <c r="J896" s="276">
        <v>13.8</v>
      </c>
      <c r="K896" s="276">
        <v>69.5</v>
      </c>
      <c r="L896" s="276">
        <v>300.39999999999998</v>
      </c>
      <c r="M896" s="276">
        <v>247.2</v>
      </c>
      <c r="N896" s="276">
        <v>82.3</v>
      </c>
      <c r="O896" s="276">
        <v>22.7</v>
      </c>
      <c r="P896" s="276">
        <v>15.04</v>
      </c>
      <c r="Q896" s="276">
        <v>15.77</v>
      </c>
      <c r="R896" s="276">
        <v>15.54</v>
      </c>
      <c r="S896" s="276">
        <v>15.45</v>
      </c>
      <c r="T896" s="276">
        <v>772.5</v>
      </c>
      <c r="U896" s="282">
        <v>16.4631388511986</v>
      </c>
      <c r="V896" s="278">
        <v>2</v>
      </c>
    </row>
    <row r="897" spans="1:22" ht="13.5" customHeight="1">
      <c r="A897" s="509"/>
      <c r="B897" s="511"/>
      <c r="C897" s="509"/>
      <c r="D897" s="459" t="s">
        <v>745</v>
      </c>
      <c r="E897" s="283">
        <v>120.35</v>
      </c>
      <c r="F897" s="283">
        <v>159.666666666667</v>
      </c>
      <c r="G897" s="283">
        <v>5.5422222222222199</v>
      </c>
      <c r="H897" s="283">
        <v>21.5036666666667</v>
      </c>
      <c r="I897" s="283">
        <v>345.67895348837197</v>
      </c>
      <c r="J897" s="283">
        <v>15.7756666666667</v>
      </c>
      <c r="K897" s="283">
        <v>73.437514723203805</v>
      </c>
      <c r="L897" s="283">
        <v>261.215429626483</v>
      </c>
      <c r="M897" s="283">
        <v>222.721302199592</v>
      </c>
      <c r="N897" s="283">
        <v>85.347243355590294</v>
      </c>
      <c r="O897" s="283">
        <v>23.1411406969099</v>
      </c>
      <c r="P897" s="283">
        <v>16.546088757396401</v>
      </c>
      <c r="Q897" s="283">
        <v>16.3900581854043</v>
      </c>
      <c r="R897" s="283">
        <v>16.7169625246548</v>
      </c>
      <c r="S897" s="283">
        <v>16.551592044707402</v>
      </c>
      <c r="T897" s="283">
        <v>810.76960223537196</v>
      </c>
      <c r="U897" s="284">
        <v>19.654057223067799</v>
      </c>
      <c r="V897" s="278">
        <v>2</v>
      </c>
    </row>
    <row r="898" spans="1:22" ht="13.5" customHeight="1">
      <c r="A898" s="509" t="s">
        <v>978</v>
      </c>
      <c r="B898" s="511"/>
      <c r="C898" s="508" t="s">
        <v>730</v>
      </c>
      <c r="D898" s="492" t="s">
        <v>810</v>
      </c>
      <c r="E898" s="491">
        <v>120</v>
      </c>
      <c r="F898" s="491">
        <v>155</v>
      </c>
      <c r="G898" s="491">
        <v>6.7</v>
      </c>
      <c r="H898" s="491">
        <v>24.8</v>
      </c>
      <c r="I898" s="491">
        <v>270.10000000000002</v>
      </c>
      <c r="J898" s="491">
        <v>18.5</v>
      </c>
      <c r="K898" s="491">
        <v>74.7</v>
      </c>
      <c r="L898" s="491">
        <v>252.2</v>
      </c>
      <c r="M898" s="491">
        <v>229</v>
      </c>
      <c r="N898" s="491">
        <v>90.8</v>
      </c>
      <c r="O898" s="491">
        <v>22.8</v>
      </c>
      <c r="P898" s="282">
        <v>19.05</v>
      </c>
      <c r="Q898" s="282">
        <v>18.510000000000002</v>
      </c>
      <c r="R898" s="282">
        <v>18.22</v>
      </c>
      <c r="S898" s="282">
        <v>18.59</v>
      </c>
      <c r="T898" s="282">
        <v>929.7</v>
      </c>
      <c r="U898" s="282">
        <v>5.55</v>
      </c>
      <c r="V898" s="491">
        <v>3</v>
      </c>
    </row>
    <row r="899" spans="1:22" ht="13.5" customHeight="1">
      <c r="A899" s="509"/>
      <c r="B899" s="511"/>
      <c r="C899" s="508"/>
      <c r="D899" s="492" t="s">
        <v>819</v>
      </c>
      <c r="E899" s="491">
        <v>126</v>
      </c>
      <c r="F899" s="491">
        <v>155</v>
      </c>
      <c r="G899" s="491">
        <v>4.9000000000000004</v>
      </c>
      <c r="H899" s="492"/>
      <c r="I899" s="491">
        <v>416.5</v>
      </c>
      <c r="J899" s="491">
        <v>15</v>
      </c>
      <c r="K899" s="491">
        <v>73.540000000000006</v>
      </c>
      <c r="L899" s="285">
        <v>247.58432086887001</v>
      </c>
      <c r="M899" s="285">
        <v>222.290476190476</v>
      </c>
      <c r="N899" s="286">
        <v>89.783745356075997</v>
      </c>
      <c r="O899" s="285">
        <v>22.183405425796799</v>
      </c>
      <c r="P899" s="286">
        <v>14.22</v>
      </c>
      <c r="Q899" s="286">
        <v>14.02</v>
      </c>
      <c r="R899" s="286">
        <v>14.88</v>
      </c>
      <c r="S899" s="286">
        <v>14.373333333333299</v>
      </c>
      <c r="T899" s="286">
        <v>718.66666666666697</v>
      </c>
      <c r="U899" s="286">
        <v>13.35</v>
      </c>
      <c r="V899" s="491">
        <v>3</v>
      </c>
    </row>
    <row r="900" spans="1:22" ht="13.5" customHeight="1">
      <c r="A900" s="509"/>
      <c r="B900" s="511"/>
      <c r="C900" s="508"/>
      <c r="D900" s="492" t="s">
        <v>812</v>
      </c>
      <c r="E900" s="491">
        <v>121.1</v>
      </c>
      <c r="F900" s="491">
        <v>152</v>
      </c>
      <c r="G900" s="491">
        <v>3.7</v>
      </c>
      <c r="H900" s="491">
        <v>20.399999999999999</v>
      </c>
      <c r="I900" s="491">
        <v>550.5</v>
      </c>
      <c r="J900" s="491">
        <v>15.1</v>
      </c>
      <c r="K900" s="491">
        <v>73.900000000000006</v>
      </c>
      <c r="L900" s="491">
        <v>248.3</v>
      </c>
      <c r="M900" s="491">
        <v>233.2</v>
      </c>
      <c r="N900" s="491">
        <v>93.9</v>
      </c>
      <c r="O900" s="491">
        <v>23.7</v>
      </c>
      <c r="P900" s="282">
        <v>16.079999999999998</v>
      </c>
      <c r="Q900" s="282">
        <v>16.29</v>
      </c>
      <c r="R900" s="282">
        <v>17.239999999999998</v>
      </c>
      <c r="S900" s="282">
        <v>16.54</v>
      </c>
      <c r="T900" s="282">
        <v>827.7</v>
      </c>
      <c r="U900" s="282">
        <v>10.1</v>
      </c>
      <c r="V900" s="491">
        <v>1</v>
      </c>
    </row>
    <row r="901" spans="1:22" ht="13.5" customHeight="1">
      <c r="A901" s="509"/>
      <c r="B901" s="511"/>
      <c r="C901" s="508"/>
      <c r="D901" s="492" t="s">
        <v>816</v>
      </c>
      <c r="E901" s="287">
        <v>122.8</v>
      </c>
      <c r="F901" s="288">
        <v>161</v>
      </c>
      <c r="G901" s="289">
        <v>11.075333333333299</v>
      </c>
      <c r="H901" s="289">
        <v>30.71</v>
      </c>
      <c r="I901" s="289">
        <v>277.28285077951</v>
      </c>
      <c r="J901" s="289">
        <v>16.649999999999999</v>
      </c>
      <c r="K901" s="289">
        <v>54.216867469879503</v>
      </c>
      <c r="L901" s="290">
        <v>228.29128182023001</v>
      </c>
      <c r="M901" s="290">
        <v>213.29128182023001</v>
      </c>
      <c r="N901" s="290">
        <v>93.429446853861094</v>
      </c>
      <c r="O901" s="290">
        <v>25.463510848126202</v>
      </c>
      <c r="P901" s="291">
        <v>18.304195266272199</v>
      </c>
      <c r="Q901" s="291">
        <v>18.456869822485199</v>
      </c>
      <c r="R901" s="291">
        <v>18.7075124260355</v>
      </c>
      <c r="S901" s="291">
        <v>18.489525838264299</v>
      </c>
      <c r="T901" s="291">
        <v>924.47629191321505</v>
      </c>
      <c r="U901" s="291">
        <v>8.3082960674369701</v>
      </c>
      <c r="V901" s="292">
        <v>2</v>
      </c>
    </row>
    <row r="902" spans="1:22" ht="13.5" customHeight="1">
      <c r="A902" s="509"/>
      <c r="B902" s="511"/>
      <c r="C902" s="508"/>
      <c r="D902" s="492" t="s">
        <v>821</v>
      </c>
      <c r="E902" s="293">
        <v>120.73</v>
      </c>
      <c r="F902" s="294">
        <v>161</v>
      </c>
      <c r="G902" s="294">
        <v>4.74</v>
      </c>
      <c r="H902" s="294">
        <v>33.299999999999997</v>
      </c>
      <c r="I902" s="294">
        <v>602.53</v>
      </c>
      <c r="J902" s="294">
        <v>15.5</v>
      </c>
      <c r="K902" s="295">
        <v>46.55</v>
      </c>
      <c r="L902" s="491">
        <v>248.48</v>
      </c>
      <c r="M902" s="491">
        <v>224.23</v>
      </c>
      <c r="N902" s="491">
        <v>90.24</v>
      </c>
      <c r="O902" s="491">
        <v>23.61</v>
      </c>
      <c r="P902" s="282">
        <v>18.05</v>
      </c>
      <c r="Q902" s="282">
        <v>18.7</v>
      </c>
      <c r="R902" s="282">
        <v>18.600000000000001</v>
      </c>
      <c r="S902" s="282">
        <v>18.45</v>
      </c>
      <c r="T902" s="282">
        <v>820.6</v>
      </c>
      <c r="U902" s="282">
        <v>13.88</v>
      </c>
      <c r="V902" s="491">
        <v>1</v>
      </c>
    </row>
    <row r="903" spans="1:22" ht="13.5" customHeight="1">
      <c r="A903" s="509"/>
      <c r="B903" s="511"/>
      <c r="C903" s="508"/>
      <c r="D903" s="280" t="s">
        <v>809</v>
      </c>
      <c r="E903" s="491">
        <v>128</v>
      </c>
      <c r="F903" s="652">
        <v>154</v>
      </c>
      <c r="G903" s="276">
        <v>4.8</v>
      </c>
      <c r="H903" s="276">
        <v>19.8</v>
      </c>
      <c r="I903" s="285">
        <v>312.5</v>
      </c>
      <c r="J903" s="276">
        <v>14.6</v>
      </c>
      <c r="K903" s="296">
        <v>73.737373737373701</v>
      </c>
      <c r="L903" s="297">
        <v>230</v>
      </c>
      <c r="M903" s="297">
        <v>221.3</v>
      </c>
      <c r="N903" s="653">
        <v>96.2173913043478</v>
      </c>
      <c r="O903" s="653">
        <v>24.310730994151999</v>
      </c>
      <c r="P903" s="629">
        <v>15.68</v>
      </c>
      <c r="Q903" s="629">
        <v>16.16</v>
      </c>
      <c r="R903" s="629">
        <v>15.89</v>
      </c>
      <c r="S903" s="629">
        <v>15.91</v>
      </c>
      <c r="T903" s="629">
        <v>795.4</v>
      </c>
      <c r="U903" s="286">
        <v>13.905198338822901</v>
      </c>
      <c r="V903" s="278">
        <v>2</v>
      </c>
    </row>
    <row r="904" spans="1:22" ht="13.5" customHeight="1">
      <c r="A904" s="509"/>
      <c r="B904" s="511"/>
      <c r="C904" s="508"/>
      <c r="D904" s="460" t="s">
        <v>745</v>
      </c>
      <c r="E904" s="298">
        <v>123.105</v>
      </c>
      <c r="F904" s="298">
        <v>156.333333333333</v>
      </c>
      <c r="G904" s="298">
        <v>5.9858888888888897</v>
      </c>
      <c r="H904" s="298">
        <v>25.802</v>
      </c>
      <c r="I904" s="298">
        <v>404.902141796585</v>
      </c>
      <c r="J904" s="298">
        <v>15.891666666666699</v>
      </c>
      <c r="K904" s="298">
        <v>66.107373534542205</v>
      </c>
      <c r="L904" s="298">
        <v>242.475933781517</v>
      </c>
      <c r="M904" s="298">
        <v>223.88529300178399</v>
      </c>
      <c r="N904" s="298">
        <v>92.395097252380793</v>
      </c>
      <c r="O904" s="298">
        <v>23.6779412113459</v>
      </c>
      <c r="P904" s="284">
        <v>16.897365877712001</v>
      </c>
      <c r="Q904" s="284">
        <v>17.022811637080899</v>
      </c>
      <c r="R904" s="284">
        <v>17.2562520710059</v>
      </c>
      <c r="S904" s="284">
        <v>17.0588098619329</v>
      </c>
      <c r="T904" s="284">
        <v>836.09049309664704</v>
      </c>
      <c r="U904" s="284">
        <v>10.520884745095399</v>
      </c>
      <c r="V904" s="299">
        <v>2</v>
      </c>
    </row>
    <row r="905" spans="1:22" ht="13.5" customHeight="1">
      <c r="A905" s="509" t="s">
        <v>976</v>
      </c>
      <c r="B905" s="511"/>
      <c r="C905" s="607" t="s">
        <v>662</v>
      </c>
      <c r="D905" s="265" t="s">
        <v>819</v>
      </c>
      <c r="E905" s="266">
        <v>121</v>
      </c>
      <c r="F905" s="266">
        <v>154</v>
      </c>
      <c r="G905" s="266">
        <v>5.9</v>
      </c>
      <c r="H905" s="266">
        <v>19.600000000000001</v>
      </c>
      <c r="I905" s="266">
        <v>332.8</v>
      </c>
      <c r="J905" s="266">
        <v>16.3</v>
      </c>
      <c r="K905" s="266">
        <v>83</v>
      </c>
      <c r="L905" s="266">
        <v>225.2</v>
      </c>
      <c r="M905" s="266">
        <v>215.2</v>
      </c>
      <c r="N905" s="266">
        <v>95.5</v>
      </c>
      <c r="O905" s="266">
        <v>23.5</v>
      </c>
      <c r="P905" s="267">
        <v>109.5</v>
      </c>
      <c r="Q905" s="267">
        <v>106.64</v>
      </c>
      <c r="R905" s="267"/>
      <c r="S905" s="267">
        <v>108.07</v>
      </c>
      <c r="T905" s="266">
        <v>864.56</v>
      </c>
      <c r="U905" s="267">
        <v>-0.63</v>
      </c>
      <c r="V905" s="306">
        <v>4</v>
      </c>
    </row>
    <row r="906" spans="1:22" ht="13.5" customHeight="1">
      <c r="A906" s="509"/>
      <c r="B906" s="511"/>
      <c r="C906" s="607"/>
      <c r="D906" s="265" t="s">
        <v>812</v>
      </c>
      <c r="E906" s="266">
        <v>124.6</v>
      </c>
      <c r="F906" s="266">
        <v>151</v>
      </c>
      <c r="G906" s="266">
        <v>3.4</v>
      </c>
      <c r="H906" s="266">
        <v>21.8</v>
      </c>
      <c r="I906" s="266">
        <v>641.20000000000005</v>
      </c>
      <c r="J906" s="266">
        <v>16.399999999999999</v>
      </c>
      <c r="K906" s="266">
        <v>75.2</v>
      </c>
      <c r="L906" s="266">
        <v>228.7</v>
      </c>
      <c r="M906" s="266">
        <v>209.9</v>
      </c>
      <c r="N906" s="266">
        <v>91.8</v>
      </c>
      <c r="O906" s="266">
        <v>24.8</v>
      </c>
      <c r="P906" s="267">
        <v>239.4</v>
      </c>
      <c r="Q906" s="267">
        <v>234.6</v>
      </c>
      <c r="R906" s="267"/>
      <c r="S906" s="267">
        <v>237</v>
      </c>
      <c r="T906" s="266">
        <v>846.4</v>
      </c>
      <c r="U906" s="267">
        <v>5.0999999999999996</v>
      </c>
      <c r="V906" s="306">
        <v>2</v>
      </c>
    </row>
    <row r="907" spans="1:22" ht="13.5" customHeight="1">
      <c r="A907" s="509"/>
      <c r="B907" s="511"/>
      <c r="C907" s="607"/>
      <c r="D907" s="265" t="s">
        <v>816</v>
      </c>
      <c r="E907" s="266">
        <v>113.8</v>
      </c>
      <c r="F907" s="266">
        <v>166</v>
      </c>
      <c r="G907" s="266">
        <v>5.7</v>
      </c>
      <c r="H907" s="266">
        <v>18</v>
      </c>
      <c r="I907" s="266">
        <v>317.3</v>
      </c>
      <c r="J907" s="266">
        <v>17.399999999999999</v>
      </c>
      <c r="K907" s="266">
        <v>97.1</v>
      </c>
      <c r="L907" s="266">
        <v>261.8</v>
      </c>
      <c r="M907" s="266">
        <v>232.8</v>
      </c>
      <c r="N907" s="266">
        <v>88.9</v>
      </c>
      <c r="O907" s="266">
        <v>23.2</v>
      </c>
      <c r="P907" s="267">
        <v>239.5</v>
      </c>
      <c r="Q907" s="267">
        <v>235</v>
      </c>
      <c r="R907" s="267"/>
      <c r="S907" s="267">
        <v>237.2</v>
      </c>
      <c r="T907" s="266">
        <v>949</v>
      </c>
      <c r="U907" s="267">
        <v>6.08</v>
      </c>
      <c r="V907" s="306">
        <v>2</v>
      </c>
    </row>
    <row r="908" spans="1:22" ht="13.5" customHeight="1">
      <c r="A908" s="509"/>
      <c r="B908" s="511"/>
      <c r="C908" s="607"/>
      <c r="D908" s="265" t="s">
        <v>821</v>
      </c>
      <c r="E908" s="266">
        <v>133.69999999999999</v>
      </c>
      <c r="F908" s="266">
        <v>174</v>
      </c>
      <c r="G908" s="266">
        <v>4.5999999999999996</v>
      </c>
      <c r="H908" s="266">
        <v>19</v>
      </c>
      <c r="I908" s="266">
        <v>313.5</v>
      </c>
      <c r="J908" s="266">
        <v>13.8</v>
      </c>
      <c r="K908" s="266">
        <v>72.7</v>
      </c>
      <c r="L908" s="266">
        <v>286.7</v>
      </c>
      <c r="M908" s="266">
        <v>257.3</v>
      </c>
      <c r="N908" s="266">
        <v>89.7</v>
      </c>
      <c r="O908" s="266">
        <v>25</v>
      </c>
      <c r="P908" s="267">
        <v>128.16</v>
      </c>
      <c r="Q908" s="267">
        <v>125.86</v>
      </c>
      <c r="R908" s="267"/>
      <c r="S908" s="267">
        <v>127.01</v>
      </c>
      <c r="T908" s="266">
        <v>847.86</v>
      </c>
      <c r="U908" s="267">
        <v>8.4499999999999993</v>
      </c>
      <c r="V908" s="306">
        <v>1</v>
      </c>
    </row>
    <row r="909" spans="1:22" ht="13.5" customHeight="1">
      <c r="A909" s="509"/>
      <c r="B909" s="511"/>
      <c r="C909" s="607"/>
      <c r="D909" s="265" t="s">
        <v>809</v>
      </c>
      <c r="E909" s="266">
        <v>126</v>
      </c>
      <c r="F909" s="266">
        <v>153</v>
      </c>
      <c r="G909" s="266">
        <v>4.2</v>
      </c>
      <c r="H909" s="266">
        <v>25.1</v>
      </c>
      <c r="I909" s="266">
        <v>497.6</v>
      </c>
      <c r="J909" s="266">
        <v>15.6</v>
      </c>
      <c r="K909" s="266">
        <v>62.2</v>
      </c>
      <c r="L909" s="266">
        <v>286.2</v>
      </c>
      <c r="M909" s="266">
        <v>271.89999999999998</v>
      </c>
      <c r="N909" s="266">
        <v>95</v>
      </c>
      <c r="O909" s="266">
        <v>23.7</v>
      </c>
      <c r="P909" s="267">
        <v>501.4</v>
      </c>
      <c r="Q909" s="267">
        <v>511.4</v>
      </c>
      <c r="R909" s="267"/>
      <c r="S909" s="267">
        <v>506.4</v>
      </c>
      <c r="T909" s="266">
        <v>1012.8</v>
      </c>
      <c r="U909" s="267">
        <v>0.83</v>
      </c>
      <c r="V909" s="306">
        <v>2</v>
      </c>
    </row>
    <row r="910" spans="1:22" s="462" customFormat="1" ht="13.5" customHeight="1">
      <c r="A910" s="509"/>
      <c r="B910" s="511"/>
      <c r="C910" s="607"/>
      <c r="D910" s="268" t="s">
        <v>913</v>
      </c>
      <c r="E910" s="269">
        <f>AVERAGE(E905:E909)</f>
        <v>123.81999999999998</v>
      </c>
      <c r="F910" s="269">
        <f t="shared" ref="F910:Q910" si="79">AVERAGE(F905:F909)</f>
        <v>159.6</v>
      </c>
      <c r="G910" s="269">
        <f t="shared" si="79"/>
        <v>4.76</v>
      </c>
      <c r="H910" s="269">
        <f t="shared" si="79"/>
        <v>20.7</v>
      </c>
      <c r="I910" s="269">
        <f t="shared" si="79"/>
        <v>420.48</v>
      </c>
      <c r="J910" s="269">
        <f t="shared" si="79"/>
        <v>15.9</v>
      </c>
      <c r="K910" s="269">
        <f t="shared" si="79"/>
        <v>78.039999999999992</v>
      </c>
      <c r="L910" s="269">
        <f t="shared" si="79"/>
        <v>257.72000000000003</v>
      </c>
      <c r="M910" s="269">
        <f t="shared" si="79"/>
        <v>237.42</v>
      </c>
      <c r="N910" s="269">
        <f t="shared" si="79"/>
        <v>92.18</v>
      </c>
      <c r="O910" s="269">
        <f t="shared" si="79"/>
        <v>24.04</v>
      </c>
      <c r="P910" s="269">
        <f t="shared" si="79"/>
        <v>243.59200000000001</v>
      </c>
      <c r="Q910" s="269">
        <f t="shared" si="79"/>
        <v>242.7</v>
      </c>
      <c r="R910" s="270"/>
      <c r="S910" s="269">
        <f t="shared" ref="S910:T910" si="80">AVERAGE(S905:S909)</f>
        <v>243.13599999999997</v>
      </c>
      <c r="T910" s="269">
        <f t="shared" si="80"/>
        <v>904.12400000000002</v>
      </c>
      <c r="U910" s="270">
        <v>3.7720083557147155</v>
      </c>
      <c r="V910" s="307">
        <v>2</v>
      </c>
    </row>
    <row r="911" spans="1:22" ht="13.5" customHeight="1">
      <c r="A911" s="509" t="s">
        <v>914</v>
      </c>
      <c r="B911" s="511" t="s">
        <v>666</v>
      </c>
      <c r="C911" s="509" t="s">
        <v>731</v>
      </c>
      <c r="D911" s="280" t="s">
        <v>810</v>
      </c>
      <c r="E911" s="276">
        <v>121</v>
      </c>
      <c r="F911" s="276">
        <v>158</v>
      </c>
      <c r="G911" s="276">
        <v>5.2</v>
      </c>
      <c r="H911" s="276">
        <v>19.2</v>
      </c>
      <c r="I911" s="276">
        <v>269.5</v>
      </c>
      <c r="J911" s="276">
        <v>15.9</v>
      </c>
      <c r="K911" s="276">
        <v>82.6</v>
      </c>
      <c r="L911" s="276">
        <v>248.5</v>
      </c>
      <c r="M911" s="276">
        <v>220.8</v>
      </c>
      <c r="N911" s="276">
        <v>88.8</v>
      </c>
      <c r="O911" s="276">
        <v>23.6</v>
      </c>
      <c r="P911" s="276">
        <v>14.56</v>
      </c>
      <c r="Q911" s="276">
        <v>17.47</v>
      </c>
      <c r="R911" s="276">
        <v>16.79</v>
      </c>
      <c r="S911" s="276">
        <v>16.27</v>
      </c>
      <c r="T911" s="276">
        <v>813.7</v>
      </c>
      <c r="U911" s="282">
        <v>22.78</v>
      </c>
      <c r="V911" s="278">
        <v>5</v>
      </c>
    </row>
    <row r="912" spans="1:22" ht="13.5" customHeight="1">
      <c r="A912" s="509"/>
      <c r="B912" s="511"/>
      <c r="C912" s="509"/>
      <c r="D912" s="280" t="s">
        <v>819</v>
      </c>
      <c r="E912" s="276">
        <v>122</v>
      </c>
      <c r="F912" s="276">
        <v>166</v>
      </c>
      <c r="G912" s="276">
        <v>5.9</v>
      </c>
      <c r="H912" s="276">
        <v>19.100000000000001</v>
      </c>
      <c r="I912" s="276">
        <v>326.10000000000002</v>
      </c>
      <c r="J912" s="276">
        <v>16.899999999999999</v>
      </c>
      <c r="K912" s="276">
        <v>88.3</v>
      </c>
      <c r="L912" s="276">
        <v>255.6</v>
      </c>
      <c r="M912" s="276">
        <v>198.1</v>
      </c>
      <c r="N912" s="276">
        <v>77.5</v>
      </c>
      <c r="O912" s="276">
        <v>22.9</v>
      </c>
      <c r="P912" s="276">
        <v>14.75</v>
      </c>
      <c r="Q912" s="276">
        <v>15.25</v>
      </c>
      <c r="R912" s="276">
        <v>14.75</v>
      </c>
      <c r="S912" s="276">
        <v>14.92</v>
      </c>
      <c r="T912" s="276">
        <v>745.83</v>
      </c>
      <c r="U912" s="282">
        <v>19.97</v>
      </c>
      <c r="V912" s="278">
        <v>3</v>
      </c>
    </row>
    <row r="913" spans="1:22" ht="13.5" customHeight="1">
      <c r="A913" s="509"/>
      <c r="B913" s="511"/>
      <c r="C913" s="509"/>
      <c r="D913" s="280" t="s">
        <v>812</v>
      </c>
      <c r="E913" s="276">
        <v>121.8</v>
      </c>
      <c r="F913" s="276">
        <v>165</v>
      </c>
      <c r="G913" s="276">
        <v>3.7</v>
      </c>
      <c r="H913" s="276">
        <v>24</v>
      </c>
      <c r="I913" s="276">
        <v>648</v>
      </c>
      <c r="J913" s="276">
        <v>16.399999999999999</v>
      </c>
      <c r="K913" s="276">
        <v>68.400000000000006</v>
      </c>
      <c r="L913" s="276">
        <v>192.6</v>
      </c>
      <c r="M913" s="276">
        <v>170.3</v>
      </c>
      <c r="N913" s="276">
        <v>88.4</v>
      </c>
      <c r="O913" s="276">
        <v>26.3</v>
      </c>
      <c r="P913" s="276">
        <v>14.33</v>
      </c>
      <c r="Q913" s="276">
        <v>14.53</v>
      </c>
      <c r="R913" s="276">
        <v>13.98</v>
      </c>
      <c r="S913" s="276">
        <v>14.28</v>
      </c>
      <c r="T913" s="276">
        <v>714.8</v>
      </c>
      <c r="U913" s="282">
        <v>15.11</v>
      </c>
      <c r="V913" s="278">
        <v>3</v>
      </c>
    </row>
    <row r="914" spans="1:22" ht="13.5" customHeight="1">
      <c r="A914" s="509"/>
      <c r="B914" s="511"/>
      <c r="C914" s="509"/>
      <c r="D914" s="280" t="s">
        <v>816</v>
      </c>
      <c r="E914" s="276">
        <v>119</v>
      </c>
      <c r="F914" s="276">
        <v>169</v>
      </c>
      <c r="G914" s="276">
        <v>6.0433333333333303</v>
      </c>
      <c r="H914" s="276">
        <v>22.323333333333299</v>
      </c>
      <c r="I914" s="276">
        <v>269.38775510204101</v>
      </c>
      <c r="J914" s="276">
        <v>18.549333333333301</v>
      </c>
      <c r="K914" s="276">
        <v>83.093922651933696</v>
      </c>
      <c r="L914" s="276">
        <v>282.77813599069202</v>
      </c>
      <c r="M914" s="276">
        <v>205.892279590518</v>
      </c>
      <c r="N914" s="276">
        <v>72.810537090921301</v>
      </c>
      <c r="O914" s="276">
        <v>23.737672583826399</v>
      </c>
      <c r="P914" s="276">
        <v>17.530103550295902</v>
      </c>
      <c r="Q914" s="276">
        <v>17.8665384615385</v>
      </c>
      <c r="R914" s="276">
        <v>18.2395059171598</v>
      </c>
      <c r="S914" s="276">
        <v>17.878715976331399</v>
      </c>
      <c r="T914" s="276">
        <v>893.93579881656797</v>
      </c>
      <c r="U914" s="282">
        <v>19.559683667906199</v>
      </c>
      <c r="V914" s="278">
        <v>2</v>
      </c>
    </row>
    <row r="915" spans="1:22" ht="13.5" customHeight="1">
      <c r="A915" s="509"/>
      <c r="B915" s="511"/>
      <c r="C915" s="509"/>
      <c r="D915" s="280" t="s">
        <v>821</v>
      </c>
      <c r="E915" s="276">
        <v>116.4</v>
      </c>
      <c r="F915" s="276">
        <v>176</v>
      </c>
      <c r="G915" s="276">
        <v>6.96</v>
      </c>
      <c r="H915" s="276">
        <v>21.71</v>
      </c>
      <c r="I915" s="276">
        <v>211.93</v>
      </c>
      <c r="J915" s="276">
        <v>16.87</v>
      </c>
      <c r="K915" s="276">
        <v>77.709999999999994</v>
      </c>
      <c r="L915" s="276">
        <v>225.36</v>
      </c>
      <c r="M915" s="276">
        <v>190.97</v>
      </c>
      <c r="N915" s="276">
        <v>84.74</v>
      </c>
      <c r="O915" s="276">
        <v>23.36</v>
      </c>
      <c r="P915" s="276">
        <v>17.62</v>
      </c>
      <c r="Q915" s="276">
        <v>17.86</v>
      </c>
      <c r="R915" s="276">
        <v>17.95</v>
      </c>
      <c r="S915" s="276">
        <v>17.809999999999999</v>
      </c>
      <c r="T915" s="276">
        <v>792.26</v>
      </c>
      <c r="U915" s="282">
        <v>5.76</v>
      </c>
      <c r="V915" s="278">
        <v>4</v>
      </c>
    </row>
    <row r="916" spans="1:22" ht="13.5" customHeight="1">
      <c r="A916" s="509"/>
      <c r="B916" s="511"/>
      <c r="C916" s="509"/>
      <c r="D916" s="280" t="s">
        <v>809</v>
      </c>
      <c r="E916" s="276">
        <v>118</v>
      </c>
      <c r="F916" s="276">
        <v>158</v>
      </c>
      <c r="G916" s="276">
        <v>4.4000000000000004</v>
      </c>
      <c r="H916" s="276">
        <v>19.399999999999999</v>
      </c>
      <c r="I916" s="276">
        <v>336.7</v>
      </c>
      <c r="J916" s="276">
        <v>13.4</v>
      </c>
      <c r="K916" s="276">
        <v>69.099999999999994</v>
      </c>
      <c r="L916" s="276">
        <v>266.8</v>
      </c>
      <c r="M916" s="276">
        <v>211.8</v>
      </c>
      <c r="N916" s="276">
        <v>79.400000000000006</v>
      </c>
      <c r="O916" s="276">
        <v>22.3</v>
      </c>
      <c r="P916" s="276">
        <v>15.23</v>
      </c>
      <c r="Q916" s="276">
        <v>16.170000000000002</v>
      </c>
      <c r="R916" s="276">
        <v>15.64</v>
      </c>
      <c r="S916" s="276">
        <v>15.68</v>
      </c>
      <c r="T916" s="276">
        <v>784</v>
      </c>
      <c r="U916" s="282">
        <v>18.1968943162973</v>
      </c>
      <c r="V916" s="278">
        <v>1</v>
      </c>
    </row>
    <row r="917" spans="1:22" ht="13.5" customHeight="1">
      <c r="A917" s="509"/>
      <c r="B917" s="511"/>
      <c r="C917" s="509"/>
      <c r="D917" s="460" t="s">
        <v>745</v>
      </c>
      <c r="E917" s="283">
        <v>119.7</v>
      </c>
      <c r="F917" s="283">
        <v>165.333333333333</v>
      </c>
      <c r="G917" s="283">
        <v>5.3672222222222201</v>
      </c>
      <c r="H917" s="283">
        <v>20.955555555555598</v>
      </c>
      <c r="I917" s="283">
        <v>343.60295918367302</v>
      </c>
      <c r="J917" s="283">
        <v>16.336555555555599</v>
      </c>
      <c r="K917" s="283">
        <v>78.200653775322294</v>
      </c>
      <c r="L917" s="283">
        <v>245.27302266511501</v>
      </c>
      <c r="M917" s="283">
        <v>199.64371326508601</v>
      </c>
      <c r="N917" s="283">
        <v>81.941756181820196</v>
      </c>
      <c r="O917" s="283">
        <v>23.699612097304399</v>
      </c>
      <c r="P917" s="283">
        <v>15.6700172583826</v>
      </c>
      <c r="Q917" s="283">
        <v>16.5244230769231</v>
      </c>
      <c r="R917" s="283">
        <v>16.22491765286</v>
      </c>
      <c r="S917" s="283">
        <v>16.139785996055199</v>
      </c>
      <c r="T917" s="283">
        <v>790.75429980276101</v>
      </c>
      <c r="U917" s="284">
        <v>16.700182119702401</v>
      </c>
      <c r="V917" s="278">
        <v>3</v>
      </c>
    </row>
    <row r="918" spans="1:22" ht="13.5" customHeight="1">
      <c r="A918" s="509" t="s">
        <v>978</v>
      </c>
      <c r="B918" s="511"/>
      <c r="C918" s="508" t="s">
        <v>732</v>
      </c>
      <c r="D918" s="492" t="s">
        <v>810</v>
      </c>
      <c r="E918" s="491">
        <v>125</v>
      </c>
      <c r="F918" s="491">
        <v>157</v>
      </c>
      <c r="G918" s="491">
        <v>6.2</v>
      </c>
      <c r="H918" s="491">
        <v>22.4</v>
      </c>
      <c r="I918" s="491">
        <v>260.89999999999998</v>
      </c>
      <c r="J918" s="491">
        <v>17.600000000000001</v>
      </c>
      <c r="K918" s="491">
        <v>78.510000000000005</v>
      </c>
      <c r="L918" s="491">
        <v>262.5</v>
      </c>
      <c r="M918" s="491">
        <v>233.6</v>
      </c>
      <c r="N918" s="491">
        <v>89</v>
      </c>
      <c r="O918" s="491">
        <v>24.1</v>
      </c>
      <c r="P918" s="282">
        <v>19.64</v>
      </c>
      <c r="Q918" s="282">
        <v>19.239999999999998</v>
      </c>
      <c r="R918" s="282">
        <v>19.45</v>
      </c>
      <c r="S918" s="282">
        <v>19.440000000000001</v>
      </c>
      <c r="T918" s="282">
        <v>972.2</v>
      </c>
      <c r="U918" s="282">
        <v>10.37</v>
      </c>
      <c r="V918" s="491">
        <v>2</v>
      </c>
    </row>
    <row r="919" spans="1:22" ht="13.5" customHeight="1">
      <c r="A919" s="509"/>
      <c r="B919" s="511"/>
      <c r="C919" s="508"/>
      <c r="D919" s="492" t="s">
        <v>819</v>
      </c>
      <c r="E919" s="491">
        <v>121</v>
      </c>
      <c r="F919" s="491">
        <v>164</v>
      </c>
      <c r="G919" s="491">
        <v>5</v>
      </c>
      <c r="H919" s="492"/>
      <c r="I919" s="491">
        <v>426.3</v>
      </c>
      <c r="J919" s="491">
        <v>16.899999999999999</v>
      </c>
      <c r="K919" s="491">
        <v>79.42</v>
      </c>
      <c r="L919" s="285">
        <v>242.877627193287</v>
      </c>
      <c r="M919" s="285">
        <v>214.01153846153801</v>
      </c>
      <c r="N919" s="286">
        <v>88.114965933533</v>
      </c>
      <c r="O919" s="285">
        <v>22.036369738706998</v>
      </c>
      <c r="P919" s="286">
        <v>13.27</v>
      </c>
      <c r="Q919" s="286">
        <v>12.98</v>
      </c>
      <c r="R919" s="286">
        <v>13.1</v>
      </c>
      <c r="S919" s="286">
        <v>13.116666666666699</v>
      </c>
      <c r="T919" s="286">
        <v>655.83333333333303</v>
      </c>
      <c r="U919" s="286">
        <v>3.44</v>
      </c>
      <c r="V919" s="491">
        <v>6</v>
      </c>
    </row>
    <row r="920" spans="1:22" ht="13.5" customHeight="1">
      <c r="A920" s="509"/>
      <c r="B920" s="511"/>
      <c r="C920" s="508"/>
      <c r="D920" s="492" t="s">
        <v>812</v>
      </c>
      <c r="E920" s="491">
        <v>122.3</v>
      </c>
      <c r="F920" s="491">
        <v>154</v>
      </c>
      <c r="G920" s="491">
        <v>3.7</v>
      </c>
      <c r="H920" s="491">
        <v>21.9</v>
      </c>
      <c r="I920" s="491">
        <v>591.5</v>
      </c>
      <c r="J920" s="491">
        <v>16.2</v>
      </c>
      <c r="K920" s="491">
        <v>73.8</v>
      </c>
      <c r="L920" s="491">
        <v>223.6</v>
      </c>
      <c r="M920" s="491">
        <v>193</v>
      </c>
      <c r="N920" s="491">
        <v>86.3</v>
      </c>
      <c r="O920" s="491">
        <v>25.7</v>
      </c>
      <c r="P920" s="282">
        <v>15.05</v>
      </c>
      <c r="Q920" s="282">
        <v>15.84</v>
      </c>
      <c r="R920" s="282">
        <v>16.55</v>
      </c>
      <c r="S920" s="282">
        <v>15.81</v>
      </c>
      <c r="T920" s="282">
        <v>791.4</v>
      </c>
      <c r="U920" s="282">
        <v>5.3</v>
      </c>
      <c r="V920" s="491">
        <v>3</v>
      </c>
    </row>
    <row r="921" spans="1:22" ht="13.5" customHeight="1">
      <c r="A921" s="509"/>
      <c r="B921" s="511"/>
      <c r="C921" s="508"/>
      <c r="D921" s="492" t="s">
        <v>816</v>
      </c>
      <c r="E921" s="287">
        <v>120</v>
      </c>
      <c r="F921" s="288">
        <v>163</v>
      </c>
      <c r="G921" s="289">
        <v>8.6333333333333293</v>
      </c>
      <c r="H921" s="289">
        <v>29.821999999999999</v>
      </c>
      <c r="I921" s="289">
        <v>345.42857142857099</v>
      </c>
      <c r="J921" s="289">
        <v>17.094000000000001</v>
      </c>
      <c r="K921" s="289">
        <v>57.320099255583102</v>
      </c>
      <c r="L921" s="290">
        <v>240.90351872871699</v>
      </c>
      <c r="M921" s="290">
        <v>212.90351872871699</v>
      </c>
      <c r="N921" s="290">
        <v>88.377089654912496</v>
      </c>
      <c r="O921" s="290">
        <v>26.568047337278099</v>
      </c>
      <c r="P921" s="291">
        <v>18.865988165680498</v>
      </c>
      <c r="Q921" s="291">
        <v>19.078293491124299</v>
      </c>
      <c r="R921" s="291">
        <v>18.3750911242604</v>
      </c>
      <c r="S921" s="291">
        <v>18.773124260355001</v>
      </c>
      <c r="T921" s="291">
        <v>938.65621301775104</v>
      </c>
      <c r="U921" s="291">
        <v>9.9695642975012397</v>
      </c>
      <c r="V921" s="292">
        <v>1</v>
      </c>
    </row>
    <row r="922" spans="1:22" ht="13.5" customHeight="1">
      <c r="A922" s="509"/>
      <c r="B922" s="511"/>
      <c r="C922" s="508"/>
      <c r="D922" s="492" t="s">
        <v>821</v>
      </c>
      <c r="E922" s="294">
        <v>111.76</v>
      </c>
      <c r="F922" s="294">
        <v>166</v>
      </c>
      <c r="G922" s="294">
        <v>4.4400000000000004</v>
      </c>
      <c r="H922" s="294">
        <v>33.6</v>
      </c>
      <c r="I922" s="294">
        <v>656.76</v>
      </c>
      <c r="J922" s="294">
        <v>15.71</v>
      </c>
      <c r="K922" s="295">
        <v>46.76</v>
      </c>
      <c r="L922" s="491">
        <v>241.85</v>
      </c>
      <c r="M922" s="491">
        <v>204.7</v>
      </c>
      <c r="N922" s="491">
        <v>84.64</v>
      </c>
      <c r="O922" s="491">
        <v>25.35</v>
      </c>
      <c r="P922" s="282">
        <v>18.8</v>
      </c>
      <c r="Q922" s="282">
        <v>18</v>
      </c>
      <c r="R922" s="282">
        <v>18.2</v>
      </c>
      <c r="S922" s="282">
        <v>18.329999999999998</v>
      </c>
      <c r="T922" s="282">
        <v>815.2</v>
      </c>
      <c r="U922" s="282">
        <v>13.13</v>
      </c>
      <c r="V922" s="491">
        <v>2</v>
      </c>
    </row>
    <row r="923" spans="1:22" ht="13.5" customHeight="1">
      <c r="A923" s="509"/>
      <c r="B923" s="511"/>
      <c r="C923" s="508"/>
      <c r="D923" s="280" t="s">
        <v>809</v>
      </c>
      <c r="E923" s="491">
        <v>128</v>
      </c>
      <c r="F923" s="652">
        <v>159</v>
      </c>
      <c r="G923" s="276">
        <v>4.2</v>
      </c>
      <c r="H923" s="276">
        <v>19.5</v>
      </c>
      <c r="I923" s="285">
        <v>364.28571428571399</v>
      </c>
      <c r="J923" s="276">
        <v>13.6</v>
      </c>
      <c r="K923" s="296">
        <v>69.743589743589695</v>
      </c>
      <c r="L923" s="297">
        <v>235.1</v>
      </c>
      <c r="M923" s="297">
        <v>216</v>
      </c>
      <c r="N923" s="653">
        <v>91.875797532964697</v>
      </c>
      <c r="O923" s="653">
        <v>24.613333333333301</v>
      </c>
      <c r="P923" s="629">
        <v>15.25</v>
      </c>
      <c r="Q923" s="629">
        <v>15.06</v>
      </c>
      <c r="R923" s="629">
        <v>15.24</v>
      </c>
      <c r="S923" s="629">
        <v>15.18</v>
      </c>
      <c r="T923" s="629">
        <v>759.2</v>
      </c>
      <c r="U923" s="286">
        <v>8.7211800085923095</v>
      </c>
      <c r="V923" s="278">
        <v>3</v>
      </c>
    </row>
    <row r="924" spans="1:22" ht="13.5" customHeight="1">
      <c r="A924" s="509"/>
      <c r="B924" s="511"/>
      <c r="C924" s="508"/>
      <c r="D924" s="460" t="s">
        <v>745</v>
      </c>
      <c r="E924" s="298">
        <v>121.34333333333301</v>
      </c>
      <c r="F924" s="298">
        <v>160.5</v>
      </c>
      <c r="G924" s="298">
        <v>5.3622222222222202</v>
      </c>
      <c r="H924" s="298">
        <v>25.444400000000002</v>
      </c>
      <c r="I924" s="298">
        <v>440.86238095238099</v>
      </c>
      <c r="J924" s="298">
        <v>16.184000000000001</v>
      </c>
      <c r="K924" s="298">
        <v>67.592281499862196</v>
      </c>
      <c r="L924" s="298">
        <v>241.138524320334</v>
      </c>
      <c r="M924" s="298">
        <v>212.36917619837601</v>
      </c>
      <c r="N924" s="298">
        <v>88.051308853568401</v>
      </c>
      <c r="O924" s="298">
        <v>24.727958401553099</v>
      </c>
      <c r="P924" s="284">
        <v>16.812664694280102</v>
      </c>
      <c r="Q924" s="284">
        <v>16.699715581854001</v>
      </c>
      <c r="R924" s="284">
        <v>16.8191818540434</v>
      </c>
      <c r="S924" s="284">
        <v>16.774965154503601</v>
      </c>
      <c r="T924" s="284">
        <v>822.08159105851405</v>
      </c>
      <c r="U924" s="284">
        <v>8.6690801134850002</v>
      </c>
      <c r="V924" s="299">
        <v>3</v>
      </c>
    </row>
    <row r="925" spans="1:22" ht="13.5" customHeight="1">
      <c r="A925" s="509" t="s">
        <v>976</v>
      </c>
      <c r="B925" s="511"/>
      <c r="C925" s="607" t="s">
        <v>667</v>
      </c>
      <c r="D925" s="265" t="s">
        <v>819</v>
      </c>
      <c r="E925" s="266">
        <v>125</v>
      </c>
      <c r="F925" s="266">
        <v>159</v>
      </c>
      <c r="G925" s="266">
        <v>5.5</v>
      </c>
      <c r="H925" s="266">
        <v>22.6</v>
      </c>
      <c r="I925" s="266">
        <v>414.9</v>
      </c>
      <c r="J925" s="266">
        <v>17.100000000000001</v>
      </c>
      <c r="K925" s="266">
        <v>75.7</v>
      </c>
      <c r="L925" s="266">
        <v>246.9</v>
      </c>
      <c r="M925" s="266">
        <v>217.3</v>
      </c>
      <c r="N925" s="266">
        <v>88</v>
      </c>
      <c r="O925" s="266">
        <v>25.2</v>
      </c>
      <c r="P925" s="267">
        <v>108.32</v>
      </c>
      <c r="Q925" s="267">
        <v>110.6</v>
      </c>
      <c r="R925" s="267"/>
      <c r="S925" s="267">
        <v>109.46</v>
      </c>
      <c r="T925" s="266">
        <v>875.68</v>
      </c>
      <c r="U925" s="267">
        <v>0.65</v>
      </c>
      <c r="V925" s="306">
        <v>2</v>
      </c>
    </row>
    <row r="926" spans="1:22" ht="13.5" customHeight="1">
      <c r="A926" s="509"/>
      <c r="B926" s="511"/>
      <c r="C926" s="607" t="s">
        <v>667</v>
      </c>
      <c r="D926" s="265" t="s">
        <v>812</v>
      </c>
      <c r="E926" s="266">
        <v>120.7</v>
      </c>
      <c r="F926" s="266">
        <v>158</v>
      </c>
      <c r="G926" s="266">
        <v>3.4</v>
      </c>
      <c r="H926" s="266">
        <v>20.399999999999999</v>
      </c>
      <c r="I926" s="266">
        <v>600</v>
      </c>
      <c r="J926" s="266">
        <v>15.6</v>
      </c>
      <c r="K926" s="266">
        <v>76.5</v>
      </c>
      <c r="L926" s="266">
        <v>254.6</v>
      </c>
      <c r="M926" s="266">
        <v>215.6</v>
      </c>
      <c r="N926" s="266">
        <v>84.7</v>
      </c>
      <c r="O926" s="266">
        <v>25.3</v>
      </c>
      <c r="P926" s="267">
        <v>236.8</v>
      </c>
      <c r="Q926" s="267">
        <v>238.6</v>
      </c>
      <c r="R926" s="267"/>
      <c r="S926" s="267">
        <v>237.7</v>
      </c>
      <c r="T926" s="266">
        <v>848.9</v>
      </c>
      <c r="U926" s="267">
        <v>5.4</v>
      </c>
      <c r="V926" s="306">
        <v>1</v>
      </c>
    </row>
    <row r="927" spans="1:22" ht="13.5" customHeight="1">
      <c r="A927" s="509"/>
      <c r="B927" s="511"/>
      <c r="C927" s="607" t="s">
        <v>667</v>
      </c>
      <c r="D927" s="265" t="s">
        <v>816</v>
      </c>
      <c r="E927" s="266">
        <v>115.8</v>
      </c>
      <c r="F927" s="266">
        <v>173</v>
      </c>
      <c r="G927" s="266">
        <v>5.9</v>
      </c>
      <c r="H927" s="266">
        <v>18.3</v>
      </c>
      <c r="I927" s="266">
        <v>311.7</v>
      </c>
      <c r="J927" s="266">
        <v>17.899999999999999</v>
      </c>
      <c r="K927" s="266">
        <v>98.2</v>
      </c>
      <c r="L927" s="266">
        <v>285.39999999999998</v>
      </c>
      <c r="M927" s="266">
        <v>216.6</v>
      </c>
      <c r="N927" s="266">
        <v>80.400000000000006</v>
      </c>
      <c r="O927" s="266">
        <v>24.2</v>
      </c>
      <c r="P927" s="267">
        <v>238.8</v>
      </c>
      <c r="Q927" s="267">
        <v>234.3</v>
      </c>
      <c r="R927" s="267"/>
      <c r="S927" s="267">
        <v>236.6</v>
      </c>
      <c r="T927" s="266">
        <v>946.2</v>
      </c>
      <c r="U927" s="267">
        <v>5.77</v>
      </c>
      <c r="V927" s="306">
        <v>3</v>
      </c>
    </row>
    <row r="928" spans="1:22" ht="13.5" customHeight="1">
      <c r="A928" s="509"/>
      <c r="B928" s="511"/>
      <c r="C928" s="607" t="s">
        <v>667</v>
      </c>
      <c r="D928" s="265" t="s">
        <v>821</v>
      </c>
      <c r="E928" s="266">
        <v>121.9</v>
      </c>
      <c r="F928" s="266">
        <v>176</v>
      </c>
      <c r="G928" s="266">
        <v>5.2</v>
      </c>
      <c r="H928" s="266">
        <v>20.100000000000001</v>
      </c>
      <c r="I928" s="266">
        <v>287.8</v>
      </c>
      <c r="J928" s="266">
        <v>15.3</v>
      </c>
      <c r="K928" s="266">
        <v>76.099999999999994</v>
      </c>
      <c r="L928" s="266">
        <v>234.3</v>
      </c>
      <c r="M928" s="266">
        <v>209.1</v>
      </c>
      <c r="N928" s="266">
        <v>89.3</v>
      </c>
      <c r="O928" s="266">
        <v>25.6</v>
      </c>
      <c r="P928" s="267">
        <v>118.46</v>
      </c>
      <c r="Q928" s="267">
        <v>123.16</v>
      </c>
      <c r="R928" s="267"/>
      <c r="S928" s="267">
        <v>120.81</v>
      </c>
      <c r="T928" s="266">
        <v>806.47</v>
      </c>
      <c r="U928" s="267">
        <v>3.16</v>
      </c>
      <c r="V928" s="306">
        <v>3</v>
      </c>
    </row>
    <row r="929" spans="1:22" ht="13.5" customHeight="1">
      <c r="A929" s="509"/>
      <c r="B929" s="511"/>
      <c r="C929" s="607" t="s">
        <v>667</v>
      </c>
      <c r="D929" s="265" t="s">
        <v>809</v>
      </c>
      <c r="E929" s="266">
        <v>118</v>
      </c>
      <c r="F929" s="266">
        <v>155</v>
      </c>
      <c r="G929" s="266">
        <v>4.0999999999999996</v>
      </c>
      <c r="H929" s="266">
        <v>24.9</v>
      </c>
      <c r="I929" s="266">
        <v>507.3</v>
      </c>
      <c r="J929" s="266">
        <v>16.600000000000001</v>
      </c>
      <c r="K929" s="266">
        <v>66.599999999999994</v>
      </c>
      <c r="L929" s="266">
        <v>259.10000000000002</v>
      </c>
      <c r="M929" s="266">
        <v>241.9</v>
      </c>
      <c r="N929" s="266">
        <v>93.4</v>
      </c>
      <c r="O929" s="266">
        <v>24.5</v>
      </c>
      <c r="P929" s="267">
        <v>506.5</v>
      </c>
      <c r="Q929" s="267">
        <v>486.5</v>
      </c>
      <c r="R929" s="267"/>
      <c r="S929" s="267">
        <v>496.5</v>
      </c>
      <c r="T929" s="266">
        <v>993</v>
      </c>
      <c r="U929" s="267">
        <v>-1.1399999999999999</v>
      </c>
      <c r="V929" s="306">
        <v>4</v>
      </c>
    </row>
    <row r="930" spans="1:22" s="462" customFormat="1" ht="13.5" customHeight="1">
      <c r="A930" s="509"/>
      <c r="B930" s="511"/>
      <c r="C930" s="607" t="s">
        <v>667</v>
      </c>
      <c r="D930" s="268" t="s">
        <v>913</v>
      </c>
      <c r="E930" s="269">
        <f>AVERAGE(E925:E929)</f>
        <v>120.28</v>
      </c>
      <c r="F930" s="269">
        <f t="shared" ref="F930:Q930" si="81">AVERAGE(F925:F929)</f>
        <v>164.2</v>
      </c>
      <c r="G930" s="269">
        <f t="shared" si="81"/>
        <v>4.82</v>
      </c>
      <c r="H930" s="269">
        <f t="shared" si="81"/>
        <v>21.26</v>
      </c>
      <c r="I930" s="269">
        <f t="shared" si="81"/>
        <v>424.34</v>
      </c>
      <c r="J930" s="269">
        <f t="shared" si="81"/>
        <v>16.5</v>
      </c>
      <c r="K930" s="269">
        <f t="shared" si="81"/>
        <v>78.62</v>
      </c>
      <c r="L930" s="269">
        <f t="shared" si="81"/>
        <v>256.06000000000006</v>
      </c>
      <c r="M930" s="269">
        <f t="shared" si="81"/>
        <v>220.1</v>
      </c>
      <c r="N930" s="269">
        <f t="shared" si="81"/>
        <v>87.16</v>
      </c>
      <c r="O930" s="269">
        <f t="shared" si="81"/>
        <v>24.96</v>
      </c>
      <c r="P930" s="269">
        <f t="shared" si="81"/>
        <v>241.77600000000001</v>
      </c>
      <c r="Q930" s="269">
        <f t="shared" si="81"/>
        <v>238.63199999999998</v>
      </c>
      <c r="R930" s="270"/>
      <c r="S930" s="269">
        <f t="shared" ref="S930:T930" si="82">AVERAGE(S925:S929)</f>
        <v>240.214</v>
      </c>
      <c r="T930" s="269">
        <f t="shared" si="82"/>
        <v>894.05</v>
      </c>
      <c r="U930" s="270">
        <v>2.6157518995477771</v>
      </c>
      <c r="V930" s="307">
        <v>3</v>
      </c>
    </row>
    <row r="931" spans="1:22" ht="13.5" customHeight="1">
      <c r="A931" s="509" t="s">
        <v>914</v>
      </c>
      <c r="B931" s="511" t="s">
        <v>733</v>
      </c>
      <c r="C931" s="508" t="s">
        <v>734</v>
      </c>
      <c r="D931" s="492" t="s">
        <v>810</v>
      </c>
      <c r="E931" s="491">
        <v>121</v>
      </c>
      <c r="F931" s="491">
        <v>160</v>
      </c>
      <c r="G931" s="491">
        <v>6.1</v>
      </c>
      <c r="H931" s="491">
        <v>23</v>
      </c>
      <c r="I931" s="491">
        <v>277.8</v>
      </c>
      <c r="J931" s="491">
        <v>17.399999999999999</v>
      </c>
      <c r="K931" s="491">
        <v>75.44</v>
      </c>
      <c r="L931" s="491">
        <v>260.60000000000002</v>
      </c>
      <c r="M931" s="491">
        <v>218.8</v>
      </c>
      <c r="N931" s="491">
        <v>84</v>
      </c>
      <c r="O931" s="491">
        <v>24.8</v>
      </c>
      <c r="P931" s="282">
        <v>20.2</v>
      </c>
      <c r="Q931" s="282">
        <v>20.149999999999999</v>
      </c>
      <c r="R931" s="282">
        <v>19.48</v>
      </c>
      <c r="S931" s="282">
        <v>19.940000000000001</v>
      </c>
      <c r="T931" s="282">
        <v>997.2</v>
      </c>
      <c r="U931" s="282">
        <v>13.21</v>
      </c>
      <c r="V931" s="491">
        <v>1</v>
      </c>
    </row>
    <row r="932" spans="1:22" ht="13.5" customHeight="1">
      <c r="A932" s="509"/>
      <c r="B932" s="511"/>
      <c r="C932" s="508"/>
      <c r="D932" s="492" t="s">
        <v>819</v>
      </c>
      <c r="E932" s="491">
        <v>115</v>
      </c>
      <c r="F932" s="491">
        <v>165</v>
      </c>
      <c r="G932" s="491">
        <v>5.3</v>
      </c>
      <c r="H932" s="492"/>
      <c r="I932" s="491">
        <v>360.4</v>
      </c>
      <c r="J932" s="491">
        <v>16.7</v>
      </c>
      <c r="K932" s="491">
        <v>88.11</v>
      </c>
      <c r="L932" s="285">
        <v>253.51546649314099</v>
      </c>
      <c r="M932" s="285">
        <v>207.88686868686901</v>
      </c>
      <c r="N932" s="286">
        <v>82.001651245405696</v>
      </c>
      <c r="O932" s="285">
        <v>24.037028766497698</v>
      </c>
      <c r="P932" s="286">
        <v>15.68</v>
      </c>
      <c r="Q932" s="286">
        <v>14.78</v>
      </c>
      <c r="R932" s="286">
        <v>14.8</v>
      </c>
      <c r="S932" s="286">
        <v>15.0866666666667</v>
      </c>
      <c r="T932" s="286">
        <v>754.33333333333303</v>
      </c>
      <c r="U932" s="286">
        <v>18.989999999999998</v>
      </c>
      <c r="V932" s="491">
        <v>1</v>
      </c>
    </row>
    <row r="933" spans="1:22" ht="13.5" customHeight="1">
      <c r="A933" s="509"/>
      <c r="B933" s="511"/>
      <c r="C933" s="508"/>
      <c r="D933" s="492" t="s">
        <v>812</v>
      </c>
      <c r="E933" s="491">
        <v>127.1</v>
      </c>
      <c r="F933" s="491">
        <v>158</v>
      </c>
      <c r="G933" s="491">
        <v>3.7</v>
      </c>
      <c r="H933" s="491">
        <v>20.399999999999999</v>
      </c>
      <c r="I933" s="491">
        <v>553.5</v>
      </c>
      <c r="J933" s="491">
        <v>14.7</v>
      </c>
      <c r="K933" s="491">
        <v>72</v>
      </c>
      <c r="L933" s="491">
        <v>232</v>
      </c>
      <c r="M933" s="491">
        <v>199.1</v>
      </c>
      <c r="N933" s="491">
        <v>85.8</v>
      </c>
      <c r="O933" s="491">
        <v>28</v>
      </c>
      <c r="P933" s="282">
        <v>16.13</v>
      </c>
      <c r="Q933" s="282">
        <v>16.260000000000002</v>
      </c>
      <c r="R933" s="282">
        <v>16.48</v>
      </c>
      <c r="S933" s="282">
        <v>16.29</v>
      </c>
      <c r="T933" s="282">
        <v>815.2</v>
      </c>
      <c r="U933" s="282">
        <v>8.5</v>
      </c>
      <c r="V933" s="491">
        <v>2</v>
      </c>
    </row>
    <row r="934" spans="1:22" ht="13.5" customHeight="1">
      <c r="A934" s="509"/>
      <c r="B934" s="511"/>
      <c r="C934" s="508"/>
      <c r="D934" s="492" t="s">
        <v>816</v>
      </c>
      <c r="E934" s="287">
        <v>120.6</v>
      </c>
      <c r="F934" s="288">
        <v>168</v>
      </c>
      <c r="G934" s="289">
        <v>9.2253333333333298</v>
      </c>
      <c r="H934" s="289">
        <v>30.438666666666698</v>
      </c>
      <c r="I934" s="289">
        <v>329.946524064171</v>
      </c>
      <c r="J934" s="289">
        <v>16.058</v>
      </c>
      <c r="K934" s="289">
        <v>52.755267423014601</v>
      </c>
      <c r="L934" s="290">
        <v>239.76706574249101</v>
      </c>
      <c r="M934" s="290">
        <v>174.41923965553499</v>
      </c>
      <c r="N934" s="290">
        <v>72.745286812184901</v>
      </c>
      <c r="O934" s="290">
        <v>28.895463510848099</v>
      </c>
      <c r="P934" s="291">
        <v>17.4404934911243</v>
      </c>
      <c r="Q934" s="291">
        <v>17.648841420118298</v>
      </c>
      <c r="R934" s="291">
        <v>18.580257396449699</v>
      </c>
      <c r="S934" s="291">
        <v>17.889864102564101</v>
      </c>
      <c r="T934" s="291">
        <v>894.49320512820498</v>
      </c>
      <c r="U934" s="291">
        <v>4.7955861483908597</v>
      </c>
      <c r="V934" s="292">
        <v>4</v>
      </c>
    </row>
    <row r="935" spans="1:22" ht="13.5" customHeight="1">
      <c r="A935" s="509"/>
      <c r="B935" s="511"/>
      <c r="C935" s="508"/>
      <c r="D935" s="492" t="s">
        <v>821</v>
      </c>
      <c r="E935" s="294">
        <v>125.2</v>
      </c>
      <c r="F935" s="294">
        <v>167</v>
      </c>
      <c r="G935" s="294">
        <v>5.23</v>
      </c>
      <c r="H935" s="294">
        <v>35.47</v>
      </c>
      <c r="I935" s="294">
        <v>578.20000000000005</v>
      </c>
      <c r="J935" s="294">
        <v>16.059999999999999</v>
      </c>
      <c r="K935" s="295">
        <v>45.28</v>
      </c>
      <c r="L935" s="491">
        <v>241.92</v>
      </c>
      <c r="M935" s="491">
        <v>191.72</v>
      </c>
      <c r="N935" s="491">
        <v>79.25</v>
      </c>
      <c r="O935" s="491">
        <v>27.25</v>
      </c>
      <c r="P935" s="282">
        <v>18.3</v>
      </c>
      <c r="Q935" s="282">
        <v>18.25</v>
      </c>
      <c r="R935" s="282">
        <v>18.25</v>
      </c>
      <c r="S935" s="282">
        <v>18.27</v>
      </c>
      <c r="T935" s="282">
        <v>812.6</v>
      </c>
      <c r="U935" s="282">
        <v>12.8</v>
      </c>
      <c r="V935" s="491">
        <v>3</v>
      </c>
    </row>
    <row r="936" spans="1:22" ht="13.5" customHeight="1">
      <c r="A936" s="509"/>
      <c r="B936" s="511"/>
      <c r="C936" s="508"/>
      <c r="D936" s="280" t="s">
        <v>809</v>
      </c>
      <c r="E936" s="491">
        <v>134</v>
      </c>
      <c r="F936" s="652">
        <v>156</v>
      </c>
      <c r="G936" s="276">
        <v>4.7</v>
      </c>
      <c r="H936" s="276">
        <v>19.5</v>
      </c>
      <c r="I936" s="285">
        <v>314.89361702127701</v>
      </c>
      <c r="J936" s="276">
        <v>14.1</v>
      </c>
      <c r="K936" s="296">
        <v>72.307692307692307</v>
      </c>
      <c r="L936" s="491">
        <v>250.2</v>
      </c>
      <c r="M936" s="491">
        <v>218.3</v>
      </c>
      <c r="N936" s="653">
        <v>87.250199840127905</v>
      </c>
      <c r="O936" s="653">
        <v>26.461842105263202</v>
      </c>
      <c r="P936" s="629">
        <v>17.43</v>
      </c>
      <c r="Q936" s="629">
        <v>16.940000000000001</v>
      </c>
      <c r="R936" s="629">
        <v>16.97</v>
      </c>
      <c r="S936" s="629">
        <v>17.11</v>
      </c>
      <c r="T936" s="629">
        <v>855.7</v>
      </c>
      <c r="U936" s="286">
        <v>22.5404553916655</v>
      </c>
      <c r="V936" s="278">
        <v>1</v>
      </c>
    </row>
    <row r="937" spans="1:22" ht="13.5" customHeight="1">
      <c r="A937" s="509"/>
      <c r="B937" s="511"/>
      <c r="C937" s="508"/>
      <c r="D937" s="460" t="s">
        <v>745</v>
      </c>
      <c r="E937" s="298">
        <v>123.816666666667</v>
      </c>
      <c r="F937" s="298">
        <v>162.333333333333</v>
      </c>
      <c r="G937" s="298">
        <v>5.7092222222222198</v>
      </c>
      <c r="H937" s="298">
        <v>25.7617333333333</v>
      </c>
      <c r="I937" s="298">
        <v>402.45669018090803</v>
      </c>
      <c r="J937" s="298">
        <v>15.8363333333333</v>
      </c>
      <c r="K937" s="298">
        <v>67.648826621784494</v>
      </c>
      <c r="L937" s="298">
        <v>246.333755372605</v>
      </c>
      <c r="M937" s="298">
        <v>201.704351390401</v>
      </c>
      <c r="N937" s="298">
        <v>81.841189649619693</v>
      </c>
      <c r="O937" s="298">
        <v>26.5740557304348</v>
      </c>
      <c r="P937" s="284">
        <v>17.530082248520699</v>
      </c>
      <c r="Q937" s="284">
        <v>17.338140236686399</v>
      </c>
      <c r="R937" s="284">
        <v>17.426709566075001</v>
      </c>
      <c r="S937" s="284">
        <v>17.431088461538501</v>
      </c>
      <c r="T937" s="284">
        <v>854.92108974358996</v>
      </c>
      <c r="U937" s="284">
        <v>13.010058128696601</v>
      </c>
      <c r="V937" s="299">
        <v>1</v>
      </c>
    </row>
    <row r="938" spans="1:22" ht="13.5" customHeight="1">
      <c r="A938" s="509" t="s">
        <v>978</v>
      </c>
      <c r="B938" s="511"/>
      <c r="C938" s="607" t="s">
        <v>669</v>
      </c>
      <c r="D938" s="265" t="s">
        <v>810</v>
      </c>
      <c r="E938" s="266">
        <v>121</v>
      </c>
      <c r="F938" s="266">
        <v>157</v>
      </c>
      <c r="G938" s="266">
        <v>5</v>
      </c>
      <c r="H938" s="266">
        <v>26.8</v>
      </c>
      <c r="I938" s="266">
        <v>435.8</v>
      </c>
      <c r="J938" s="266">
        <v>18.5</v>
      </c>
      <c r="K938" s="266">
        <v>68.900000000000006</v>
      </c>
      <c r="L938" s="266">
        <v>253.6</v>
      </c>
      <c r="M938" s="266">
        <v>205.6</v>
      </c>
      <c r="N938" s="266">
        <v>81.099999999999994</v>
      </c>
      <c r="O938" s="266">
        <v>23.6</v>
      </c>
      <c r="P938" s="267">
        <v>17.579999999999998</v>
      </c>
      <c r="Q938" s="267">
        <v>16.89</v>
      </c>
      <c r="R938" s="267">
        <v>17.79</v>
      </c>
      <c r="S938" s="267">
        <v>17.420000000000002</v>
      </c>
      <c r="T938" s="266">
        <v>871</v>
      </c>
      <c r="U938" s="267">
        <v>5.66</v>
      </c>
      <c r="V938" s="306">
        <v>4</v>
      </c>
    </row>
    <row r="939" spans="1:22" ht="13.5" customHeight="1">
      <c r="A939" s="509"/>
      <c r="B939" s="511"/>
      <c r="C939" s="607" t="s">
        <v>669</v>
      </c>
      <c r="D939" s="265" t="s">
        <v>819</v>
      </c>
      <c r="E939" s="266">
        <v>121.7</v>
      </c>
      <c r="F939" s="266">
        <v>159</v>
      </c>
      <c r="G939" s="266">
        <v>4.3</v>
      </c>
      <c r="H939" s="266"/>
      <c r="I939" s="266">
        <v>401.1</v>
      </c>
      <c r="J939" s="266">
        <v>14.2</v>
      </c>
      <c r="K939" s="266">
        <v>83.1</v>
      </c>
      <c r="L939" s="266">
        <v>252.3</v>
      </c>
      <c r="M939" s="266">
        <v>238.2</v>
      </c>
      <c r="N939" s="266">
        <v>94.4</v>
      </c>
      <c r="O939" s="266">
        <v>24.3</v>
      </c>
      <c r="P939" s="267">
        <v>17.62</v>
      </c>
      <c r="Q939" s="267">
        <v>17.48</v>
      </c>
      <c r="R939" s="267">
        <v>17.78</v>
      </c>
      <c r="S939" s="267">
        <v>17.63</v>
      </c>
      <c r="T939" s="266">
        <v>881.33</v>
      </c>
      <c r="U939" s="267">
        <v>3.32</v>
      </c>
      <c r="V939" s="306">
        <v>2</v>
      </c>
    </row>
    <row r="940" spans="1:22" ht="13.5" customHeight="1">
      <c r="A940" s="509"/>
      <c r="B940" s="511"/>
      <c r="C940" s="607" t="s">
        <v>669</v>
      </c>
      <c r="D940" s="265" t="s">
        <v>812</v>
      </c>
      <c r="E940" s="266">
        <v>129.19999999999999</v>
      </c>
      <c r="F940" s="266">
        <v>160</v>
      </c>
      <c r="G940" s="266">
        <v>3.7</v>
      </c>
      <c r="H940" s="266">
        <v>24.4</v>
      </c>
      <c r="I940" s="266">
        <v>659.5</v>
      </c>
      <c r="J940" s="266">
        <v>18.399999999999999</v>
      </c>
      <c r="K940" s="266">
        <v>75.400000000000006</v>
      </c>
      <c r="L940" s="266">
        <v>201.8</v>
      </c>
      <c r="M940" s="266">
        <v>167.1</v>
      </c>
      <c r="N940" s="266">
        <v>82.8</v>
      </c>
      <c r="O940" s="266">
        <v>26.4</v>
      </c>
      <c r="P940" s="267">
        <v>15.69</v>
      </c>
      <c r="Q940" s="267">
        <v>15.72</v>
      </c>
      <c r="R940" s="267">
        <v>15.78</v>
      </c>
      <c r="S940" s="267">
        <v>15.73</v>
      </c>
      <c r="T940" s="266">
        <v>787.3</v>
      </c>
      <c r="U940" s="267">
        <v>-4.22</v>
      </c>
      <c r="V940" s="306">
        <v>9</v>
      </c>
    </row>
    <row r="941" spans="1:22" ht="13.5" customHeight="1">
      <c r="A941" s="509"/>
      <c r="B941" s="511"/>
      <c r="C941" s="607" t="s">
        <v>669</v>
      </c>
      <c r="D941" s="265" t="s">
        <v>835</v>
      </c>
      <c r="E941" s="266">
        <v>120</v>
      </c>
      <c r="F941" s="266">
        <v>172</v>
      </c>
      <c r="G941" s="266">
        <v>5.0999999999999996</v>
      </c>
      <c r="H941" s="266">
        <v>22.1</v>
      </c>
      <c r="I941" s="266">
        <v>429.8</v>
      </c>
      <c r="J941" s="266">
        <v>18</v>
      </c>
      <c r="K941" s="266">
        <v>81.400000000000006</v>
      </c>
      <c r="L941" s="266">
        <v>279.7</v>
      </c>
      <c r="M941" s="266">
        <v>219.3</v>
      </c>
      <c r="N941" s="266">
        <v>78.400000000000006</v>
      </c>
      <c r="O941" s="266">
        <v>23.8</v>
      </c>
      <c r="P941" s="267">
        <v>18.5</v>
      </c>
      <c r="Q941" s="267">
        <v>20.399999999999999</v>
      </c>
      <c r="R941" s="267">
        <v>21.1</v>
      </c>
      <c r="S941" s="267">
        <v>20</v>
      </c>
      <c r="T941" s="266">
        <v>1000</v>
      </c>
      <c r="U941" s="267">
        <v>2.7</v>
      </c>
      <c r="V941" s="306">
        <v>4</v>
      </c>
    </row>
    <row r="942" spans="1:22" ht="13.5" customHeight="1">
      <c r="A942" s="509"/>
      <c r="B942" s="511"/>
      <c r="C942" s="607" t="s">
        <v>669</v>
      </c>
      <c r="D942" s="265" t="s">
        <v>821</v>
      </c>
      <c r="E942" s="266">
        <v>124.8</v>
      </c>
      <c r="F942" s="266">
        <v>177</v>
      </c>
      <c r="G942" s="266">
        <v>4.3</v>
      </c>
      <c r="H942" s="266">
        <v>22.2</v>
      </c>
      <c r="I942" s="266">
        <v>417.5</v>
      </c>
      <c r="J942" s="266">
        <v>14.6</v>
      </c>
      <c r="K942" s="266">
        <v>65.8</v>
      </c>
      <c r="L942" s="266">
        <v>266.3</v>
      </c>
      <c r="M942" s="266">
        <v>232.1</v>
      </c>
      <c r="N942" s="266">
        <v>87.2</v>
      </c>
      <c r="O942" s="266">
        <v>25.6</v>
      </c>
      <c r="P942" s="267">
        <v>19.399999999999999</v>
      </c>
      <c r="Q942" s="267">
        <v>18.72</v>
      </c>
      <c r="R942" s="267">
        <v>19.04</v>
      </c>
      <c r="S942" s="267">
        <v>19.05</v>
      </c>
      <c r="T942" s="266">
        <v>847.42</v>
      </c>
      <c r="U942" s="267">
        <v>7.14</v>
      </c>
      <c r="V942" s="306">
        <v>1</v>
      </c>
    </row>
    <row r="943" spans="1:22" ht="13.5" customHeight="1">
      <c r="A943" s="509"/>
      <c r="B943" s="511"/>
      <c r="C943" s="607" t="s">
        <v>669</v>
      </c>
      <c r="D943" s="265" t="s">
        <v>809</v>
      </c>
      <c r="E943" s="266">
        <v>122</v>
      </c>
      <c r="F943" s="266">
        <v>157</v>
      </c>
      <c r="G943" s="266">
        <v>4.7</v>
      </c>
      <c r="H943" s="266">
        <v>23.7</v>
      </c>
      <c r="I943" s="266">
        <v>408.4</v>
      </c>
      <c r="J943" s="266">
        <v>17.5</v>
      </c>
      <c r="K943" s="266">
        <v>74</v>
      </c>
      <c r="L943" s="266">
        <v>301.8</v>
      </c>
      <c r="M943" s="266">
        <v>246.4</v>
      </c>
      <c r="N943" s="266">
        <v>81.599999999999994</v>
      </c>
      <c r="O943" s="266">
        <v>26.2</v>
      </c>
      <c r="P943" s="267">
        <v>18.510000000000002</v>
      </c>
      <c r="Q943" s="267">
        <v>18.510000000000002</v>
      </c>
      <c r="R943" s="267">
        <v>18.38</v>
      </c>
      <c r="S943" s="267">
        <v>18.46</v>
      </c>
      <c r="T943" s="266">
        <v>923.2</v>
      </c>
      <c r="U943" s="267">
        <v>4.05</v>
      </c>
      <c r="V943" s="306">
        <v>2</v>
      </c>
    </row>
    <row r="944" spans="1:22" s="462" customFormat="1" ht="13.5" customHeight="1">
      <c r="A944" s="509"/>
      <c r="B944" s="511"/>
      <c r="C944" s="607" t="s">
        <v>669</v>
      </c>
      <c r="D944" s="268" t="s">
        <v>979</v>
      </c>
      <c r="E944" s="269">
        <f>AVERAGE(E938:E943)</f>
        <v>123.11666666666666</v>
      </c>
      <c r="F944" s="269">
        <f t="shared" ref="F944:T944" si="83">AVERAGE(F938:F943)</f>
        <v>163.66666666666666</v>
      </c>
      <c r="G944" s="269">
        <f t="shared" si="83"/>
        <v>4.5166666666666666</v>
      </c>
      <c r="H944" s="269">
        <f t="shared" si="83"/>
        <v>23.840000000000003</v>
      </c>
      <c r="I944" s="269">
        <f t="shared" si="83"/>
        <v>458.68333333333334</v>
      </c>
      <c r="J944" s="269">
        <f t="shared" si="83"/>
        <v>16.866666666666664</v>
      </c>
      <c r="K944" s="269">
        <f t="shared" si="83"/>
        <v>74.766666666666666</v>
      </c>
      <c r="L944" s="269">
        <f t="shared" si="83"/>
        <v>259.25</v>
      </c>
      <c r="M944" s="269">
        <f t="shared" si="83"/>
        <v>218.11666666666667</v>
      </c>
      <c r="N944" s="269">
        <f t="shared" si="83"/>
        <v>84.25</v>
      </c>
      <c r="O944" s="269">
        <f t="shared" si="83"/>
        <v>24.983333333333334</v>
      </c>
      <c r="P944" s="269">
        <f t="shared" si="83"/>
        <v>17.883333333333333</v>
      </c>
      <c r="Q944" s="269">
        <f t="shared" si="83"/>
        <v>17.953333333333337</v>
      </c>
      <c r="R944" s="269">
        <f t="shared" si="83"/>
        <v>18.311666666666667</v>
      </c>
      <c r="S944" s="269">
        <f t="shared" si="83"/>
        <v>18.048333333333332</v>
      </c>
      <c r="T944" s="269">
        <f t="shared" si="83"/>
        <v>885.04166666666663</v>
      </c>
      <c r="U944" s="270">
        <v>3.084428189837249</v>
      </c>
      <c r="V944" s="634">
        <v>1</v>
      </c>
    </row>
    <row r="945" spans="1:22" ht="13.5" customHeight="1">
      <c r="A945" s="509" t="s">
        <v>980</v>
      </c>
      <c r="B945" s="511"/>
      <c r="C945" s="607" t="s">
        <v>670</v>
      </c>
      <c r="D945" s="265" t="s">
        <v>819</v>
      </c>
      <c r="E945" s="266">
        <v>121</v>
      </c>
      <c r="F945" s="266">
        <v>160</v>
      </c>
      <c r="G945" s="266">
        <v>6.6</v>
      </c>
      <c r="H945" s="266">
        <v>21.7</v>
      </c>
      <c r="I945" s="266">
        <v>330.9</v>
      </c>
      <c r="J945" s="266">
        <v>18.100000000000001</v>
      </c>
      <c r="K945" s="266">
        <v>83.5</v>
      </c>
      <c r="L945" s="266">
        <v>230</v>
      </c>
      <c r="M945" s="266">
        <v>192.4</v>
      </c>
      <c r="N945" s="266">
        <v>83.7</v>
      </c>
      <c r="O945" s="266">
        <v>24.4</v>
      </c>
      <c r="P945" s="267">
        <v>113.02</v>
      </c>
      <c r="Q945" s="267">
        <v>110.23</v>
      </c>
      <c r="R945" s="267"/>
      <c r="S945" s="267">
        <v>111.63</v>
      </c>
      <c r="T945" s="266">
        <v>893</v>
      </c>
      <c r="U945" s="267">
        <v>2.64</v>
      </c>
      <c r="V945" s="306">
        <v>1</v>
      </c>
    </row>
    <row r="946" spans="1:22" ht="13.5" customHeight="1">
      <c r="A946" s="509"/>
      <c r="B946" s="511"/>
      <c r="C946" s="607" t="s">
        <v>670</v>
      </c>
      <c r="D946" s="265" t="s">
        <v>812</v>
      </c>
      <c r="E946" s="266">
        <v>126.7</v>
      </c>
      <c r="F946" s="266">
        <v>159</v>
      </c>
      <c r="G946" s="266">
        <v>3.4</v>
      </c>
      <c r="H946" s="266">
        <v>19.899999999999999</v>
      </c>
      <c r="I946" s="266">
        <v>585.29999999999995</v>
      </c>
      <c r="J946" s="266">
        <v>15.4</v>
      </c>
      <c r="K946" s="266">
        <v>77.400000000000006</v>
      </c>
      <c r="L946" s="266">
        <v>242.4</v>
      </c>
      <c r="M946" s="266">
        <v>210.4</v>
      </c>
      <c r="N946" s="266">
        <v>86.8</v>
      </c>
      <c r="O946" s="266">
        <v>26.5</v>
      </c>
      <c r="P946" s="267">
        <v>233.9</v>
      </c>
      <c r="Q946" s="267">
        <v>236.2</v>
      </c>
      <c r="R946" s="267"/>
      <c r="S946" s="267">
        <v>235.1</v>
      </c>
      <c r="T946" s="266">
        <v>839.5</v>
      </c>
      <c r="U946" s="267">
        <v>4.2</v>
      </c>
      <c r="V946" s="306">
        <v>3</v>
      </c>
    </row>
    <row r="947" spans="1:22" ht="13.5" customHeight="1">
      <c r="A947" s="509"/>
      <c r="B947" s="511"/>
      <c r="C947" s="607" t="s">
        <v>670</v>
      </c>
      <c r="D947" s="265" t="s">
        <v>816</v>
      </c>
      <c r="E947" s="266">
        <v>120.6</v>
      </c>
      <c r="F947" s="266">
        <v>173</v>
      </c>
      <c r="G947" s="266">
        <v>5.6</v>
      </c>
      <c r="H947" s="266">
        <v>18.7</v>
      </c>
      <c r="I947" s="266">
        <v>336.3</v>
      </c>
      <c r="J947" s="266">
        <v>18.100000000000001</v>
      </c>
      <c r="K947" s="266">
        <v>97</v>
      </c>
      <c r="L947" s="266">
        <v>261.3</v>
      </c>
      <c r="M947" s="266">
        <v>205.4</v>
      </c>
      <c r="N947" s="266">
        <v>78.599999999999994</v>
      </c>
      <c r="O947" s="266">
        <v>24.4</v>
      </c>
      <c r="P947" s="267">
        <v>229.7</v>
      </c>
      <c r="Q947" s="267">
        <v>252.4</v>
      </c>
      <c r="R947" s="267"/>
      <c r="S947" s="267">
        <v>241.1</v>
      </c>
      <c r="T947" s="266">
        <v>964.3</v>
      </c>
      <c r="U947" s="267">
        <v>7.79</v>
      </c>
      <c r="V947" s="306">
        <v>1</v>
      </c>
    </row>
    <row r="948" spans="1:22" ht="13.5" customHeight="1">
      <c r="A948" s="509"/>
      <c r="B948" s="511"/>
      <c r="C948" s="607" t="s">
        <v>670</v>
      </c>
      <c r="D948" s="265" t="s">
        <v>821</v>
      </c>
      <c r="E948" s="266">
        <v>132.80000000000001</v>
      </c>
      <c r="F948" s="266">
        <v>175</v>
      </c>
      <c r="G948" s="266">
        <v>5</v>
      </c>
      <c r="H948" s="266">
        <v>21.5</v>
      </c>
      <c r="I948" s="266">
        <v>329.2</v>
      </c>
      <c r="J948" s="266">
        <v>15.3</v>
      </c>
      <c r="K948" s="266">
        <v>71.400000000000006</v>
      </c>
      <c r="L948" s="266">
        <v>219</v>
      </c>
      <c r="M948" s="266">
        <v>199.5</v>
      </c>
      <c r="N948" s="266">
        <v>91.1</v>
      </c>
      <c r="O948" s="266">
        <v>26.9</v>
      </c>
      <c r="P948" s="267">
        <v>126.36</v>
      </c>
      <c r="Q948" s="267">
        <v>120.56</v>
      </c>
      <c r="R948" s="267"/>
      <c r="S948" s="267">
        <v>123.46</v>
      </c>
      <c r="T948" s="266">
        <v>824.16</v>
      </c>
      <c r="U948" s="267">
        <v>5.42</v>
      </c>
      <c r="V948" s="306">
        <v>2</v>
      </c>
    </row>
    <row r="949" spans="1:22" ht="13.5" customHeight="1">
      <c r="A949" s="509"/>
      <c r="B949" s="511"/>
      <c r="C949" s="607" t="s">
        <v>670</v>
      </c>
      <c r="D949" s="265" t="s">
        <v>809</v>
      </c>
      <c r="E949" s="266">
        <v>123</v>
      </c>
      <c r="F949" s="266">
        <v>154</v>
      </c>
      <c r="G949" s="266">
        <v>4.4000000000000004</v>
      </c>
      <c r="H949" s="266">
        <v>25.9</v>
      </c>
      <c r="I949" s="266">
        <v>483.3</v>
      </c>
      <c r="J949" s="266">
        <v>16.100000000000001</v>
      </c>
      <c r="K949" s="266">
        <v>62.3</v>
      </c>
      <c r="L949" s="266">
        <v>309.7</v>
      </c>
      <c r="M949" s="266">
        <v>256.7</v>
      </c>
      <c r="N949" s="266">
        <v>82.9</v>
      </c>
      <c r="O949" s="266">
        <v>27.3</v>
      </c>
      <c r="P949" s="267">
        <v>556.4</v>
      </c>
      <c r="Q949" s="267">
        <v>539.1</v>
      </c>
      <c r="R949" s="267"/>
      <c r="S949" s="267">
        <v>547.79999999999995</v>
      </c>
      <c r="T949" s="266">
        <v>1095.5</v>
      </c>
      <c r="U949" s="267">
        <v>9.06</v>
      </c>
      <c r="V949" s="306">
        <v>1</v>
      </c>
    </row>
    <row r="950" spans="1:22" s="462" customFormat="1" ht="13.5" customHeight="1">
      <c r="A950" s="509"/>
      <c r="B950" s="511"/>
      <c r="C950" s="607" t="s">
        <v>670</v>
      </c>
      <c r="D950" s="268" t="s">
        <v>979</v>
      </c>
      <c r="E950" s="269">
        <f>AVERAGE(E945:E949)</f>
        <v>124.81999999999998</v>
      </c>
      <c r="F950" s="269">
        <f t="shared" ref="F950:Q950" si="84">AVERAGE(F945:F949)</f>
        <v>164.2</v>
      </c>
      <c r="G950" s="269">
        <f t="shared" si="84"/>
        <v>5</v>
      </c>
      <c r="H950" s="269">
        <f t="shared" si="84"/>
        <v>21.54</v>
      </c>
      <c r="I950" s="269">
        <f t="shared" si="84"/>
        <v>413</v>
      </c>
      <c r="J950" s="269">
        <f t="shared" si="84"/>
        <v>16.600000000000001</v>
      </c>
      <c r="K950" s="269">
        <f t="shared" si="84"/>
        <v>78.319999999999993</v>
      </c>
      <c r="L950" s="269">
        <f t="shared" si="84"/>
        <v>252.48000000000002</v>
      </c>
      <c r="M950" s="269">
        <f t="shared" si="84"/>
        <v>212.88000000000002</v>
      </c>
      <c r="N950" s="269">
        <f t="shared" si="84"/>
        <v>84.62</v>
      </c>
      <c r="O950" s="269">
        <f t="shared" si="84"/>
        <v>25.9</v>
      </c>
      <c r="P950" s="269">
        <f t="shared" si="84"/>
        <v>251.87600000000003</v>
      </c>
      <c r="Q950" s="269">
        <f t="shared" si="84"/>
        <v>251.69800000000004</v>
      </c>
      <c r="R950" s="270"/>
      <c r="S950" s="269">
        <f t="shared" ref="S950:T950" si="85">AVERAGE(S945:S949)</f>
        <v>251.81800000000004</v>
      </c>
      <c r="T950" s="269">
        <f t="shared" si="85"/>
        <v>923.29200000000003</v>
      </c>
      <c r="U950" s="270">
        <v>5.9720404930789934</v>
      </c>
      <c r="V950" s="307">
        <v>1</v>
      </c>
    </row>
    <row r="951" spans="1:22" s="761" customFormat="1" ht="13.5" customHeight="1">
      <c r="A951" s="509" t="s">
        <v>737</v>
      </c>
      <c r="B951" s="511" t="s">
        <v>981</v>
      </c>
      <c r="C951" s="509" t="s">
        <v>982</v>
      </c>
      <c r="D951" s="758" t="s">
        <v>983</v>
      </c>
      <c r="E951" s="759">
        <v>110.7</v>
      </c>
      <c r="F951" s="759">
        <v>132</v>
      </c>
      <c r="G951" s="759">
        <v>5.9</v>
      </c>
      <c r="H951" s="759">
        <v>24.9</v>
      </c>
      <c r="I951" s="759">
        <v>322</v>
      </c>
      <c r="J951" s="759">
        <v>19.8</v>
      </c>
      <c r="K951" s="759">
        <v>79.5</v>
      </c>
      <c r="L951" s="759">
        <v>181</v>
      </c>
      <c r="M951" s="759">
        <v>158</v>
      </c>
      <c r="N951" s="759">
        <v>87.3</v>
      </c>
      <c r="O951" s="759">
        <v>25.3</v>
      </c>
      <c r="P951" s="760">
        <v>14.7</v>
      </c>
      <c r="Q951" s="760">
        <v>13.7</v>
      </c>
      <c r="R951" s="760">
        <v>14</v>
      </c>
      <c r="S951" s="760">
        <v>14.13</v>
      </c>
      <c r="T951" s="759">
        <v>706.7</v>
      </c>
      <c r="U951" s="760">
        <v>4.18</v>
      </c>
      <c r="V951" s="758">
        <v>5</v>
      </c>
    </row>
    <row r="952" spans="1:22" s="761" customFormat="1" ht="13.5" customHeight="1">
      <c r="A952" s="509"/>
      <c r="B952" s="511"/>
      <c r="C952" s="509"/>
      <c r="D952" s="758" t="s">
        <v>984</v>
      </c>
      <c r="E952" s="759">
        <v>103.4</v>
      </c>
      <c r="F952" s="759">
        <v>124</v>
      </c>
      <c r="G952" s="759">
        <v>4.3</v>
      </c>
      <c r="H952" s="759">
        <v>34.299999999999997</v>
      </c>
      <c r="I952" s="759">
        <v>697.7</v>
      </c>
      <c r="J952" s="759">
        <v>21.6</v>
      </c>
      <c r="K952" s="759">
        <v>63</v>
      </c>
      <c r="L952" s="759">
        <v>165.4</v>
      </c>
      <c r="M952" s="759">
        <v>144.19999999999999</v>
      </c>
      <c r="N952" s="759">
        <v>87.2</v>
      </c>
      <c r="O952" s="759">
        <v>25.1</v>
      </c>
      <c r="P952" s="760">
        <v>13.87</v>
      </c>
      <c r="Q952" s="760">
        <v>13.05</v>
      </c>
      <c r="R952" s="760">
        <v>13.98</v>
      </c>
      <c r="S952" s="760">
        <v>13.63</v>
      </c>
      <c r="T952" s="759">
        <v>681.7</v>
      </c>
      <c r="U952" s="760">
        <v>4.34</v>
      </c>
      <c r="V952" s="758">
        <v>7</v>
      </c>
    </row>
    <row r="953" spans="1:22" s="761" customFormat="1" ht="13.5" customHeight="1">
      <c r="A953" s="509"/>
      <c r="B953" s="511"/>
      <c r="C953" s="509"/>
      <c r="D953" s="758" t="s">
        <v>985</v>
      </c>
      <c r="E953" s="759">
        <v>98.2</v>
      </c>
      <c r="F953" s="759">
        <v>150</v>
      </c>
      <c r="G953" s="759">
        <v>6.2</v>
      </c>
      <c r="H953" s="759">
        <v>29.8</v>
      </c>
      <c r="I953" s="759">
        <v>380.6</v>
      </c>
      <c r="J953" s="759">
        <v>21.8</v>
      </c>
      <c r="K953" s="759">
        <v>73.2</v>
      </c>
      <c r="L953" s="759">
        <v>167.2</v>
      </c>
      <c r="M953" s="759">
        <v>145.1</v>
      </c>
      <c r="N953" s="759">
        <v>86.8</v>
      </c>
      <c r="O953" s="759">
        <v>25.2</v>
      </c>
      <c r="P953" s="760">
        <v>14.46</v>
      </c>
      <c r="Q953" s="760">
        <v>14.16</v>
      </c>
      <c r="R953" s="760">
        <v>13.77</v>
      </c>
      <c r="S953" s="760">
        <v>14.13</v>
      </c>
      <c r="T953" s="759">
        <v>706.5</v>
      </c>
      <c r="U953" s="760">
        <v>6.4</v>
      </c>
      <c r="V953" s="758">
        <v>2</v>
      </c>
    </row>
    <row r="954" spans="1:22" s="761" customFormat="1" ht="13.5" customHeight="1">
      <c r="A954" s="509"/>
      <c r="B954" s="511"/>
      <c r="C954" s="509"/>
      <c r="D954" s="758" t="s">
        <v>986</v>
      </c>
      <c r="E954" s="759">
        <v>96</v>
      </c>
      <c r="F954" s="759">
        <v>145</v>
      </c>
      <c r="G954" s="759">
        <v>6.8</v>
      </c>
      <c r="H954" s="759">
        <v>34.200000000000003</v>
      </c>
      <c r="I954" s="759">
        <v>404.1</v>
      </c>
      <c r="J954" s="759">
        <v>22.5</v>
      </c>
      <c r="K954" s="759">
        <v>65.8</v>
      </c>
      <c r="L954" s="759">
        <v>165</v>
      </c>
      <c r="M954" s="759">
        <v>148.19999999999999</v>
      </c>
      <c r="N954" s="759">
        <v>89.8</v>
      </c>
      <c r="O954" s="759">
        <v>23.7</v>
      </c>
      <c r="P954" s="760">
        <v>13.45</v>
      </c>
      <c r="Q954" s="760">
        <v>13.02</v>
      </c>
      <c r="R954" s="760">
        <v>14.14</v>
      </c>
      <c r="S954" s="760">
        <v>13.54</v>
      </c>
      <c r="T954" s="759">
        <v>676.8</v>
      </c>
      <c r="U954" s="760">
        <v>6.73</v>
      </c>
      <c r="V954" s="758">
        <v>4</v>
      </c>
    </row>
    <row r="955" spans="1:22" s="761" customFormat="1" ht="13.5" customHeight="1">
      <c r="A955" s="509"/>
      <c r="B955" s="511"/>
      <c r="C955" s="509"/>
      <c r="D955" s="758" t="s">
        <v>987</v>
      </c>
      <c r="E955" s="759">
        <v>125</v>
      </c>
      <c r="F955" s="759">
        <v>128</v>
      </c>
      <c r="G955" s="759">
        <v>1.5</v>
      </c>
      <c r="H955" s="759">
        <v>19.399999999999999</v>
      </c>
      <c r="I955" s="759">
        <v>1202</v>
      </c>
      <c r="J955" s="759">
        <v>14.1</v>
      </c>
      <c r="K955" s="759">
        <v>72.7</v>
      </c>
      <c r="L955" s="759">
        <v>189</v>
      </c>
      <c r="M955" s="759">
        <v>163.1</v>
      </c>
      <c r="N955" s="759">
        <v>86.3</v>
      </c>
      <c r="O955" s="759">
        <v>28.5</v>
      </c>
      <c r="P955" s="760">
        <v>11.1</v>
      </c>
      <c r="Q955" s="760">
        <v>11.5</v>
      </c>
      <c r="R955" s="760">
        <v>11.1</v>
      </c>
      <c r="S955" s="760">
        <v>11.23</v>
      </c>
      <c r="T955" s="759">
        <v>561.70000000000005</v>
      </c>
      <c r="U955" s="760">
        <v>5.31</v>
      </c>
      <c r="V955" s="758">
        <v>4</v>
      </c>
    </row>
    <row r="956" spans="1:22" s="761" customFormat="1" ht="13.5" customHeight="1">
      <c r="A956" s="509"/>
      <c r="B956" s="511"/>
      <c r="C956" s="509"/>
      <c r="D956" s="758" t="s">
        <v>988</v>
      </c>
      <c r="E956" s="759">
        <v>88.9</v>
      </c>
      <c r="F956" s="759">
        <v>127</v>
      </c>
      <c r="G956" s="759">
        <v>4</v>
      </c>
      <c r="H956" s="759">
        <v>38.799999999999997</v>
      </c>
      <c r="I956" s="759">
        <v>865.2</v>
      </c>
      <c r="J956" s="759">
        <v>24.4</v>
      </c>
      <c r="K956" s="759">
        <v>62.8</v>
      </c>
      <c r="L956" s="759">
        <v>150.1</v>
      </c>
      <c r="M956" s="759">
        <v>131.4</v>
      </c>
      <c r="N956" s="759">
        <v>87.5</v>
      </c>
      <c r="O956" s="759">
        <v>26.7</v>
      </c>
      <c r="P956" s="760">
        <v>15.1</v>
      </c>
      <c r="Q956" s="760">
        <v>14.89</v>
      </c>
      <c r="R956" s="760">
        <v>15.5</v>
      </c>
      <c r="S956" s="760">
        <v>15.16</v>
      </c>
      <c r="T956" s="759">
        <v>758.2</v>
      </c>
      <c r="U956" s="760">
        <v>2.78</v>
      </c>
      <c r="V956" s="758">
        <v>7</v>
      </c>
    </row>
    <row r="957" spans="1:22" s="761" customFormat="1" ht="13.5" customHeight="1">
      <c r="A957" s="509"/>
      <c r="B957" s="511"/>
      <c r="C957" s="509"/>
      <c r="D957" s="758" t="s">
        <v>989</v>
      </c>
      <c r="E957" s="759">
        <v>115</v>
      </c>
      <c r="F957" s="759">
        <v>127</v>
      </c>
      <c r="G957" s="759">
        <v>6.8</v>
      </c>
      <c r="H957" s="759">
        <v>25.9</v>
      </c>
      <c r="I957" s="759">
        <v>280.89999999999998</v>
      </c>
      <c r="J957" s="759">
        <v>18.100000000000001</v>
      </c>
      <c r="K957" s="759">
        <v>69.900000000000006</v>
      </c>
      <c r="L957" s="759">
        <v>201.4</v>
      </c>
      <c r="M957" s="759">
        <v>162.19999999999999</v>
      </c>
      <c r="N957" s="759">
        <v>80.5</v>
      </c>
      <c r="O957" s="759">
        <v>23</v>
      </c>
      <c r="P957" s="760">
        <v>11.64</v>
      </c>
      <c r="Q957" s="760">
        <v>12.55</v>
      </c>
      <c r="R957" s="760">
        <v>11.88</v>
      </c>
      <c r="S957" s="760">
        <v>12.02</v>
      </c>
      <c r="T957" s="759">
        <v>601.20000000000005</v>
      </c>
      <c r="U957" s="760">
        <v>3</v>
      </c>
      <c r="V957" s="758">
        <v>6</v>
      </c>
    </row>
    <row r="958" spans="1:22" s="761" customFormat="1" ht="13.5" customHeight="1">
      <c r="A958" s="509"/>
      <c r="B958" s="511"/>
      <c r="C958" s="509"/>
      <c r="D958" s="758" t="s">
        <v>990</v>
      </c>
      <c r="E958" s="759">
        <v>90.7</v>
      </c>
      <c r="F958" s="759">
        <v>135</v>
      </c>
      <c r="G958" s="759">
        <v>2.1</v>
      </c>
      <c r="H958" s="759">
        <v>27.1</v>
      </c>
      <c r="I958" s="759">
        <v>1190.5</v>
      </c>
      <c r="J958" s="759">
        <v>19.100000000000001</v>
      </c>
      <c r="K958" s="759">
        <v>70.5</v>
      </c>
      <c r="L958" s="759">
        <v>194</v>
      </c>
      <c r="M958" s="759">
        <v>171.2</v>
      </c>
      <c r="N958" s="759">
        <v>88.2</v>
      </c>
      <c r="O958" s="759">
        <v>24.2</v>
      </c>
      <c r="P958" s="760">
        <v>14.1</v>
      </c>
      <c r="Q958" s="760">
        <v>13.49</v>
      </c>
      <c r="R958" s="760">
        <v>13.03</v>
      </c>
      <c r="S958" s="760">
        <v>13.54</v>
      </c>
      <c r="T958" s="759">
        <v>677</v>
      </c>
      <c r="U958" s="760">
        <v>7.06</v>
      </c>
      <c r="V958" s="758">
        <v>3</v>
      </c>
    </row>
    <row r="959" spans="1:22" s="761" customFormat="1" ht="13.5" customHeight="1">
      <c r="A959" s="509"/>
      <c r="B959" s="511"/>
      <c r="C959" s="509"/>
      <c r="D959" s="758" t="s">
        <v>991</v>
      </c>
      <c r="E959" s="759">
        <v>91.3</v>
      </c>
      <c r="F959" s="759">
        <v>130</v>
      </c>
      <c r="G959" s="759">
        <v>5.3</v>
      </c>
      <c r="H959" s="759">
        <v>26.9</v>
      </c>
      <c r="I959" s="759">
        <v>407.2</v>
      </c>
      <c r="J959" s="759">
        <v>20.2</v>
      </c>
      <c r="K959" s="759">
        <v>75</v>
      </c>
      <c r="L959" s="759">
        <v>175.4</v>
      </c>
      <c r="M959" s="759">
        <v>145</v>
      </c>
      <c r="N959" s="759">
        <v>82.7</v>
      </c>
      <c r="O959" s="759">
        <v>25.3</v>
      </c>
      <c r="P959" s="760">
        <v>13.4</v>
      </c>
      <c r="Q959" s="760">
        <v>12.8</v>
      </c>
      <c r="R959" s="760">
        <v>13.5</v>
      </c>
      <c r="S959" s="760">
        <v>13.23</v>
      </c>
      <c r="T959" s="759">
        <v>661.7</v>
      </c>
      <c r="U959" s="760">
        <v>3.12</v>
      </c>
      <c r="V959" s="758">
        <v>6</v>
      </c>
    </row>
    <row r="960" spans="1:22" s="761" customFormat="1" ht="13.5" customHeight="1">
      <c r="A960" s="509"/>
      <c r="B960" s="511"/>
      <c r="C960" s="509"/>
      <c r="D960" s="758" t="s">
        <v>992</v>
      </c>
      <c r="E960" s="759">
        <v>100</v>
      </c>
      <c r="F960" s="759">
        <v>118</v>
      </c>
      <c r="G960" s="759">
        <v>6.8</v>
      </c>
      <c r="H960" s="759">
        <v>27.5</v>
      </c>
      <c r="I960" s="759">
        <v>304.7</v>
      </c>
      <c r="J960" s="759">
        <v>20.100000000000001</v>
      </c>
      <c r="K960" s="759">
        <v>73</v>
      </c>
      <c r="L960" s="759">
        <v>161.19999999999999</v>
      </c>
      <c r="M960" s="759">
        <v>135.19999999999999</v>
      </c>
      <c r="N960" s="759">
        <v>83.9</v>
      </c>
      <c r="O960" s="759">
        <v>27.1</v>
      </c>
      <c r="P960" s="760">
        <v>13.6</v>
      </c>
      <c r="Q960" s="760">
        <v>12.5</v>
      </c>
      <c r="R960" s="760">
        <v>13</v>
      </c>
      <c r="S960" s="760">
        <v>13.03</v>
      </c>
      <c r="T960" s="759">
        <v>651.70000000000005</v>
      </c>
      <c r="U960" s="760">
        <v>8.01</v>
      </c>
      <c r="V960" s="758">
        <v>4</v>
      </c>
    </row>
    <row r="961" spans="1:22" s="761" customFormat="1" ht="13.5" customHeight="1">
      <c r="A961" s="509"/>
      <c r="B961" s="511"/>
      <c r="C961" s="509"/>
      <c r="D961" s="758" t="s">
        <v>993</v>
      </c>
      <c r="E961" s="759">
        <v>100.4</v>
      </c>
      <c r="F961" s="759">
        <v>116</v>
      </c>
      <c r="G961" s="759">
        <v>5.8</v>
      </c>
      <c r="H961" s="759">
        <v>23.5</v>
      </c>
      <c r="I961" s="759">
        <v>308.7</v>
      </c>
      <c r="J961" s="759">
        <v>18.600000000000001</v>
      </c>
      <c r="K961" s="759">
        <v>79.099999999999994</v>
      </c>
      <c r="L961" s="759">
        <v>185.8</v>
      </c>
      <c r="M961" s="759">
        <v>167.8</v>
      </c>
      <c r="N961" s="759">
        <v>90.3</v>
      </c>
      <c r="O961" s="759">
        <v>23.8</v>
      </c>
      <c r="P961" s="760">
        <v>12.72</v>
      </c>
      <c r="Q961" s="760">
        <v>13.89</v>
      </c>
      <c r="R961" s="760">
        <v>13.12</v>
      </c>
      <c r="S961" s="760">
        <v>13.24</v>
      </c>
      <c r="T961" s="759">
        <v>662.2</v>
      </c>
      <c r="U961" s="760">
        <v>6.43</v>
      </c>
      <c r="V961" s="758">
        <v>4</v>
      </c>
    </row>
    <row r="962" spans="1:22" s="184" customFormat="1" ht="13.5" customHeight="1">
      <c r="A962" s="511"/>
      <c r="B962" s="511"/>
      <c r="C962" s="511"/>
      <c r="D962" s="762" t="s">
        <v>994</v>
      </c>
      <c r="E962" s="763">
        <v>101.8</v>
      </c>
      <c r="F962" s="763">
        <v>130</v>
      </c>
      <c r="G962" s="763">
        <v>5</v>
      </c>
      <c r="H962" s="763">
        <v>28.4</v>
      </c>
      <c r="I962" s="763">
        <v>578.5</v>
      </c>
      <c r="J962" s="763">
        <v>20</v>
      </c>
      <c r="K962" s="763">
        <v>71.3</v>
      </c>
      <c r="L962" s="763">
        <v>176</v>
      </c>
      <c r="M962" s="763">
        <v>151.9</v>
      </c>
      <c r="N962" s="763">
        <v>86.4</v>
      </c>
      <c r="O962" s="763">
        <v>25.3</v>
      </c>
      <c r="P962" s="764">
        <v>13.47</v>
      </c>
      <c r="Q962" s="764">
        <v>13.23</v>
      </c>
      <c r="R962" s="764">
        <v>13.37</v>
      </c>
      <c r="S962" s="764">
        <v>13.35</v>
      </c>
      <c r="T962" s="763">
        <v>667.7</v>
      </c>
      <c r="U962" s="764">
        <v>5.21</v>
      </c>
      <c r="V962" s="762">
        <v>5</v>
      </c>
    </row>
    <row r="963" spans="1:22" s="761" customFormat="1" ht="13.5" customHeight="1">
      <c r="A963" s="509" t="s">
        <v>746</v>
      </c>
      <c r="B963" s="511"/>
      <c r="C963" s="509" t="s">
        <v>995</v>
      </c>
      <c r="D963" s="622" t="s">
        <v>996</v>
      </c>
      <c r="E963" s="759">
        <v>105</v>
      </c>
      <c r="F963" s="759">
        <v>137</v>
      </c>
      <c r="G963" s="759">
        <v>3.6</v>
      </c>
      <c r="H963" s="759">
        <v>22.4</v>
      </c>
      <c r="I963" s="759">
        <v>525</v>
      </c>
      <c r="J963" s="759">
        <v>19.600000000000001</v>
      </c>
      <c r="K963" s="759">
        <v>87.4</v>
      </c>
      <c r="L963" s="759">
        <v>211.6</v>
      </c>
      <c r="M963" s="759">
        <v>188.7</v>
      </c>
      <c r="N963" s="759">
        <v>89.2</v>
      </c>
      <c r="O963" s="759">
        <v>23.2</v>
      </c>
      <c r="P963" s="760">
        <v>14.25</v>
      </c>
      <c r="Q963" s="760">
        <v>12.82</v>
      </c>
      <c r="R963" s="760">
        <v>13.58</v>
      </c>
      <c r="S963" s="760">
        <v>13.55</v>
      </c>
      <c r="T963" s="759">
        <v>677.5</v>
      </c>
      <c r="U963" s="760">
        <v>1.37</v>
      </c>
      <c r="V963" s="622">
        <v>4</v>
      </c>
    </row>
    <row r="964" spans="1:22" s="761" customFormat="1" ht="13.5" customHeight="1">
      <c r="A964" s="509"/>
      <c r="B964" s="511"/>
      <c r="C964" s="509"/>
      <c r="D964" s="622" t="s">
        <v>714</v>
      </c>
      <c r="E964" s="759">
        <v>102.5</v>
      </c>
      <c r="F964" s="759">
        <v>128</v>
      </c>
      <c r="G964" s="759">
        <v>4.5999999999999996</v>
      </c>
      <c r="H964" s="759">
        <v>28</v>
      </c>
      <c r="I964" s="759">
        <v>507</v>
      </c>
      <c r="J964" s="759">
        <v>18.2</v>
      </c>
      <c r="K964" s="759">
        <v>65</v>
      </c>
      <c r="L964" s="759">
        <v>174.5</v>
      </c>
      <c r="M964" s="759">
        <v>152.19999999999999</v>
      </c>
      <c r="N964" s="759">
        <v>87.3</v>
      </c>
      <c r="O964" s="759">
        <v>25.9</v>
      </c>
      <c r="P964" s="760">
        <v>14.5</v>
      </c>
      <c r="Q964" s="760">
        <v>12.95</v>
      </c>
      <c r="R964" s="760">
        <v>14.4</v>
      </c>
      <c r="S964" s="760">
        <v>13.95</v>
      </c>
      <c r="T964" s="759">
        <v>697.5</v>
      </c>
      <c r="U964" s="760">
        <v>3.85</v>
      </c>
      <c r="V964" s="622">
        <v>6</v>
      </c>
    </row>
    <row r="965" spans="1:22" s="761" customFormat="1" ht="13.5" customHeight="1">
      <c r="A965" s="509"/>
      <c r="B965" s="511"/>
      <c r="C965" s="509"/>
      <c r="D965" s="622" t="s">
        <v>997</v>
      </c>
      <c r="E965" s="759">
        <v>86</v>
      </c>
      <c r="F965" s="759">
        <v>147</v>
      </c>
      <c r="G965" s="759">
        <v>4.2</v>
      </c>
      <c r="H965" s="759">
        <v>30.6</v>
      </c>
      <c r="I965" s="759">
        <v>623.4</v>
      </c>
      <c r="J965" s="759">
        <v>21.3</v>
      </c>
      <c r="K965" s="759">
        <v>69.599999999999994</v>
      </c>
      <c r="L965" s="759">
        <v>143.69999999999999</v>
      </c>
      <c r="M965" s="759">
        <v>129.4</v>
      </c>
      <c r="N965" s="759">
        <v>90.1</v>
      </c>
      <c r="O965" s="759">
        <v>26.1</v>
      </c>
      <c r="P965" s="760">
        <v>16.32</v>
      </c>
      <c r="Q965" s="760">
        <v>13.93</v>
      </c>
      <c r="R965" s="760">
        <v>14.87</v>
      </c>
      <c r="S965" s="760">
        <v>15.04</v>
      </c>
      <c r="T965" s="759">
        <v>752</v>
      </c>
      <c r="U965" s="760">
        <v>8.91</v>
      </c>
      <c r="V965" s="622">
        <v>3</v>
      </c>
    </row>
    <row r="966" spans="1:22" s="761" customFormat="1" ht="13.5" customHeight="1">
      <c r="A966" s="509"/>
      <c r="B966" s="511"/>
      <c r="C966" s="509"/>
      <c r="D966" s="622" t="s">
        <v>998</v>
      </c>
      <c r="E966" s="759">
        <v>103</v>
      </c>
      <c r="F966" s="759">
        <v>145</v>
      </c>
      <c r="G966" s="759">
        <v>4.2</v>
      </c>
      <c r="H966" s="759">
        <v>46.8</v>
      </c>
      <c r="I966" s="759">
        <v>1009.1</v>
      </c>
      <c r="J966" s="759">
        <v>20.6</v>
      </c>
      <c r="K966" s="759">
        <v>43.9</v>
      </c>
      <c r="L966" s="759">
        <v>164.6</v>
      </c>
      <c r="M966" s="759">
        <v>158.30000000000001</v>
      </c>
      <c r="N966" s="759">
        <v>96.2</v>
      </c>
      <c r="O966" s="759">
        <v>26.4</v>
      </c>
      <c r="P966" s="760">
        <v>15.74</v>
      </c>
      <c r="Q966" s="760">
        <v>15.18</v>
      </c>
      <c r="R966" s="760">
        <v>15.08</v>
      </c>
      <c r="S966" s="760">
        <v>15.33</v>
      </c>
      <c r="T966" s="759">
        <v>766.7</v>
      </c>
      <c r="U966" s="760">
        <v>9.6199999999999992</v>
      </c>
      <c r="V966" s="622">
        <v>4</v>
      </c>
    </row>
    <row r="967" spans="1:22" s="761" customFormat="1" ht="13.5" customHeight="1">
      <c r="A967" s="509"/>
      <c r="B967" s="511"/>
      <c r="C967" s="509"/>
      <c r="D967" s="622" t="s">
        <v>999</v>
      </c>
      <c r="E967" s="759">
        <v>127</v>
      </c>
      <c r="F967" s="759">
        <v>128</v>
      </c>
      <c r="G967" s="759">
        <v>1.5</v>
      </c>
      <c r="H967" s="759">
        <v>20.8</v>
      </c>
      <c r="I967" s="759">
        <v>1286.7</v>
      </c>
      <c r="J967" s="759">
        <v>18.3</v>
      </c>
      <c r="K967" s="759">
        <v>88</v>
      </c>
      <c r="L967" s="759">
        <v>172.4</v>
      </c>
      <c r="M967" s="759">
        <v>150.30000000000001</v>
      </c>
      <c r="N967" s="759">
        <v>87.2</v>
      </c>
      <c r="O967" s="759">
        <v>29.5</v>
      </c>
      <c r="P967" s="760">
        <v>13.1</v>
      </c>
      <c r="Q967" s="760">
        <v>12</v>
      </c>
      <c r="R967" s="760">
        <v>12</v>
      </c>
      <c r="S967" s="760">
        <v>12.37</v>
      </c>
      <c r="T967" s="759">
        <v>618.29999999999995</v>
      </c>
      <c r="U967" s="760">
        <v>6.3</v>
      </c>
      <c r="V967" s="622">
        <v>2</v>
      </c>
    </row>
    <row r="968" spans="1:22" s="761" customFormat="1" ht="13.5" customHeight="1">
      <c r="A968" s="509"/>
      <c r="B968" s="511"/>
      <c r="C968" s="509"/>
      <c r="D968" s="622" t="s">
        <v>776</v>
      </c>
      <c r="E968" s="759">
        <v>93.5</v>
      </c>
      <c r="F968" s="759">
        <v>137</v>
      </c>
      <c r="G968" s="759">
        <v>4.2</v>
      </c>
      <c r="H968" s="759">
        <v>37.6</v>
      </c>
      <c r="I968" s="759">
        <v>795.2</v>
      </c>
      <c r="J968" s="759">
        <v>23.8</v>
      </c>
      <c r="K968" s="759">
        <v>63.3</v>
      </c>
      <c r="L968" s="759">
        <v>156.19999999999999</v>
      </c>
      <c r="M968" s="759">
        <v>134.4</v>
      </c>
      <c r="N968" s="759">
        <v>86</v>
      </c>
      <c r="O968" s="759">
        <v>26</v>
      </c>
      <c r="P968" s="760">
        <v>13.71</v>
      </c>
      <c r="Q968" s="760">
        <v>12.64</v>
      </c>
      <c r="R968" s="760">
        <v>12.84</v>
      </c>
      <c r="S968" s="760">
        <v>13.06</v>
      </c>
      <c r="T968" s="759">
        <v>653.20000000000005</v>
      </c>
      <c r="U968" s="760">
        <v>-0.53</v>
      </c>
      <c r="V968" s="622">
        <v>6</v>
      </c>
    </row>
    <row r="969" spans="1:22" s="761" customFormat="1" ht="13.5" customHeight="1">
      <c r="A969" s="509"/>
      <c r="B969" s="511"/>
      <c r="C969" s="509"/>
      <c r="D969" s="622" t="s">
        <v>1000</v>
      </c>
      <c r="E969" s="759">
        <v>103</v>
      </c>
      <c r="F969" s="759">
        <v>128</v>
      </c>
      <c r="G969" s="759">
        <v>8.1999999999999993</v>
      </c>
      <c r="H969" s="759">
        <v>33.700000000000003</v>
      </c>
      <c r="I969" s="759">
        <v>310.89999999999998</v>
      </c>
      <c r="J969" s="759">
        <v>20.3</v>
      </c>
      <c r="K969" s="759">
        <v>60.1</v>
      </c>
      <c r="L969" s="759">
        <v>170.4</v>
      </c>
      <c r="M969" s="759">
        <v>162.1</v>
      </c>
      <c r="N969" s="759">
        <v>95.1</v>
      </c>
      <c r="O969" s="759">
        <v>23.4</v>
      </c>
      <c r="P969" s="760">
        <v>14.9</v>
      </c>
      <c r="Q969" s="760">
        <v>14.32</v>
      </c>
      <c r="R969" s="760">
        <v>14.25</v>
      </c>
      <c r="S969" s="760">
        <v>14.49</v>
      </c>
      <c r="T969" s="759">
        <v>724.5</v>
      </c>
      <c r="U969" s="760">
        <v>3.87</v>
      </c>
      <c r="V969" s="622">
        <v>4</v>
      </c>
    </row>
    <row r="970" spans="1:22" s="761" customFormat="1" ht="13.5" customHeight="1">
      <c r="A970" s="509"/>
      <c r="B970" s="511"/>
      <c r="C970" s="509"/>
      <c r="D970" s="622" t="s">
        <v>1001</v>
      </c>
      <c r="E970" s="759">
        <v>101.9</v>
      </c>
      <c r="F970" s="759">
        <v>133</v>
      </c>
      <c r="G970" s="759">
        <v>1.7</v>
      </c>
      <c r="H970" s="759">
        <v>29.8</v>
      </c>
      <c r="I970" s="759">
        <v>1652.9</v>
      </c>
      <c r="J970" s="759">
        <v>19.100000000000001</v>
      </c>
      <c r="K970" s="759">
        <v>64.099999999999994</v>
      </c>
      <c r="L970" s="759">
        <v>183.9</v>
      </c>
      <c r="M970" s="759">
        <v>175.4</v>
      </c>
      <c r="N970" s="759">
        <v>95.4</v>
      </c>
      <c r="O970" s="759">
        <v>27.3</v>
      </c>
      <c r="P970" s="760">
        <v>14.94</v>
      </c>
      <c r="Q970" s="760">
        <v>14.87</v>
      </c>
      <c r="R970" s="760">
        <v>14.82</v>
      </c>
      <c r="S970" s="760">
        <v>14.88</v>
      </c>
      <c r="T970" s="759">
        <v>743.8</v>
      </c>
      <c r="U970" s="760">
        <v>5.63</v>
      </c>
      <c r="V970" s="622">
        <v>2</v>
      </c>
    </row>
    <row r="971" spans="1:22" s="761" customFormat="1" ht="13.5" customHeight="1">
      <c r="A971" s="509"/>
      <c r="B971" s="511"/>
      <c r="C971" s="509"/>
      <c r="D971" s="622" t="s">
        <v>1002</v>
      </c>
      <c r="E971" s="759">
        <v>112.5</v>
      </c>
      <c r="F971" s="759">
        <v>139</v>
      </c>
      <c r="G971" s="759">
        <v>4.8</v>
      </c>
      <c r="H971" s="759">
        <v>41.3</v>
      </c>
      <c r="I971" s="759">
        <v>760.4</v>
      </c>
      <c r="J971" s="759">
        <v>34.299999999999997</v>
      </c>
      <c r="K971" s="759">
        <v>83.1</v>
      </c>
      <c r="L971" s="759">
        <v>92.5</v>
      </c>
      <c r="M971" s="759">
        <v>81.099999999999994</v>
      </c>
      <c r="N971" s="759">
        <v>87.7</v>
      </c>
      <c r="O971" s="759">
        <v>25.3</v>
      </c>
      <c r="P971" s="760">
        <v>13.74</v>
      </c>
      <c r="Q971" s="760">
        <v>12.76</v>
      </c>
      <c r="R971" s="760">
        <v>13.5</v>
      </c>
      <c r="S971" s="760">
        <v>13.33</v>
      </c>
      <c r="T971" s="759">
        <v>666.7</v>
      </c>
      <c r="U971" s="760">
        <v>4.1399999999999997</v>
      </c>
      <c r="V971" s="622">
        <v>6</v>
      </c>
    </row>
    <row r="972" spans="1:22" s="761" customFormat="1" ht="13.5" customHeight="1">
      <c r="A972" s="509"/>
      <c r="B972" s="511"/>
      <c r="C972" s="509"/>
      <c r="D972" s="622" t="s">
        <v>1003</v>
      </c>
      <c r="E972" s="759">
        <v>104</v>
      </c>
      <c r="F972" s="759">
        <v>132</v>
      </c>
      <c r="G972" s="759">
        <v>4</v>
      </c>
      <c r="H972" s="759">
        <v>26.1</v>
      </c>
      <c r="I972" s="759">
        <v>552.5</v>
      </c>
      <c r="J972" s="759">
        <v>24</v>
      </c>
      <c r="K972" s="759">
        <v>92</v>
      </c>
      <c r="L972" s="759">
        <v>178.7</v>
      </c>
      <c r="M972" s="759">
        <v>155.1</v>
      </c>
      <c r="N972" s="759">
        <v>86.8</v>
      </c>
      <c r="O972" s="759">
        <v>25</v>
      </c>
      <c r="P972" s="760">
        <v>16.559999999999999</v>
      </c>
      <c r="Q972" s="760">
        <v>16.97</v>
      </c>
      <c r="R972" s="760">
        <v>16.75</v>
      </c>
      <c r="S972" s="760">
        <v>16.760000000000002</v>
      </c>
      <c r="T972" s="759">
        <v>838</v>
      </c>
      <c r="U972" s="760">
        <v>6.53</v>
      </c>
      <c r="V972" s="622">
        <v>4</v>
      </c>
    </row>
    <row r="973" spans="1:22" s="761" customFormat="1" ht="13.5" customHeight="1">
      <c r="A973" s="509"/>
      <c r="B973" s="511"/>
      <c r="C973" s="509"/>
      <c r="D973" s="622" t="s">
        <v>715</v>
      </c>
      <c r="E973" s="759">
        <v>102.1</v>
      </c>
      <c r="F973" s="759">
        <v>133</v>
      </c>
      <c r="G973" s="759">
        <v>3.2</v>
      </c>
      <c r="H973" s="759">
        <v>28.7</v>
      </c>
      <c r="I973" s="759">
        <v>802.3</v>
      </c>
      <c r="J973" s="759">
        <v>18.899999999999999</v>
      </c>
      <c r="K973" s="759">
        <v>65.7</v>
      </c>
      <c r="L973" s="759">
        <v>172.7</v>
      </c>
      <c r="M973" s="759">
        <v>165</v>
      </c>
      <c r="N973" s="759">
        <v>95.6</v>
      </c>
      <c r="O973" s="759">
        <v>24</v>
      </c>
      <c r="P973" s="760">
        <v>14.87</v>
      </c>
      <c r="Q973" s="760">
        <v>13.39</v>
      </c>
      <c r="R973" s="760">
        <v>14.23</v>
      </c>
      <c r="S973" s="760">
        <v>14.16</v>
      </c>
      <c r="T973" s="759">
        <v>708.2</v>
      </c>
      <c r="U973" s="760">
        <v>5.28</v>
      </c>
      <c r="V973" s="622">
        <v>5</v>
      </c>
    </row>
    <row r="974" spans="1:22" s="761" customFormat="1" ht="13.5" customHeight="1">
      <c r="A974" s="509"/>
      <c r="B974" s="511"/>
      <c r="C974" s="509"/>
      <c r="D974" s="638" t="s">
        <v>716</v>
      </c>
      <c r="E974" s="763">
        <v>103.7</v>
      </c>
      <c r="F974" s="763">
        <v>135.19999999999999</v>
      </c>
      <c r="G974" s="763">
        <v>4</v>
      </c>
      <c r="H974" s="763">
        <v>31.4</v>
      </c>
      <c r="I974" s="763">
        <v>802.3</v>
      </c>
      <c r="J974" s="763">
        <v>21.7</v>
      </c>
      <c r="K974" s="763">
        <v>71.099999999999994</v>
      </c>
      <c r="L974" s="763">
        <v>165.6</v>
      </c>
      <c r="M974" s="763">
        <v>150.19999999999999</v>
      </c>
      <c r="N974" s="763">
        <v>90.6</v>
      </c>
      <c r="O974" s="763">
        <v>25.6</v>
      </c>
      <c r="P974" s="764">
        <v>14.8</v>
      </c>
      <c r="Q974" s="764">
        <v>13.8</v>
      </c>
      <c r="R974" s="764">
        <v>14.2</v>
      </c>
      <c r="S974" s="764">
        <v>14.3</v>
      </c>
      <c r="T974" s="763">
        <v>713.3</v>
      </c>
      <c r="U974" s="764">
        <v>5</v>
      </c>
      <c r="V974" s="638">
        <v>4</v>
      </c>
    </row>
    <row r="975" spans="1:22" s="761" customFormat="1" ht="13.5" customHeight="1">
      <c r="A975" s="509" t="s">
        <v>747</v>
      </c>
      <c r="B975" s="511"/>
      <c r="C975" s="509" t="s">
        <v>1004</v>
      </c>
      <c r="D975" s="295" t="s">
        <v>996</v>
      </c>
      <c r="E975" s="759">
        <v>103.5</v>
      </c>
      <c r="F975" s="759">
        <v>137</v>
      </c>
      <c r="G975" s="759">
        <v>4.3</v>
      </c>
      <c r="H975" s="759">
        <v>30.9</v>
      </c>
      <c r="I975" s="759">
        <v>613.5</v>
      </c>
      <c r="J975" s="759">
        <v>25.2</v>
      </c>
      <c r="K975" s="759">
        <v>81.7</v>
      </c>
      <c r="L975" s="759">
        <v>211.6</v>
      </c>
      <c r="M975" s="759">
        <v>188.7</v>
      </c>
      <c r="N975" s="759">
        <v>89.2</v>
      </c>
      <c r="O975" s="759">
        <v>23.2</v>
      </c>
      <c r="P975" s="759">
        <v>171.62</v>
      </c>
      <c r="Q975" s="759">
        <v>161.38</v>
      </c>
      <c r="R975" s="759"/>
      <c r="S975" s="759">
        <v>166.5</v>
      </c>
      <c r="T975" s="759">
        <v>666</v>
      </c>
      <c r="U975" s="760">
        <v>1.42</v>
      </c>
      <c r="V975" s="295">
        <v>3</v>
      </c>
    </row>
    <row r="976" spans="1:22" s="761" customFormat="1" ht="13.5" customHeight="1">
      <c r="A976" s="509"/>
      <c r="B976" s="511"/>
      <c r="C976" s="509"/>
      <c r="D976" s="295" t="s">
        <v>714</v>
      </c>
      <c r="E976" s="759">
        <v>103</v>
      </c>
      <c r="F976" s="759">
        <v>128</v>
      </c>
      <c r="G976" s="759">
        <v>3.3</v>
      </c>
      <c r="H976" s="759">
        <v>30.8</v>
      </c>
      <c r="I976" s="759">
        <v>833.3</v>
      </c>
      <c r="J976" s="759">
        <v>16.7</v>
      </c>
      <c r="K976" s="759">
        <v>54.2</v>
      </c>
      <c r="L976" s="759">
        <v>185.6</v>
      </c>
      <c r="M976" s="759">
        <v>162.4</v>
      </c>
      <c r="N976" s="759">
        <v>87.5</v>
      </c>
      <c r="O976" s="759">
        <v>26.1</v>
      </c>
      <c r="P976" s="759">
        <v>178.04</v>
      </c>
      <c r="Q976" s="759">
        <v>179.26</v>
      </c>
      <c r="R976" s="759"/>
      <c r="S976" s="759">
        <v>178.65</v>
      </c>
      <c r="T976" s="759">
        <v>709</v>
      </c>
      <c r="U976" s="760">
        <v>4.1900000000000004</v>
      </c>
      <c r="V976" s="295">
        <v>3</v>
      </c>
    </row>
    <row r="977" spans="1:22" s="761" customFormat="1" ht="13.5" customHeight="1">
      <c r="A977" s="509"/>
      <c r="B977" s="511"/>
      <c r="C977" s="509"/>
      <c r="D977" s="295" t="s">
        <v>997</v>
      </c>
      <c r="E977" s="759">
        <v>99</v>
      </c>
      <c r="F977" s="759">
        <v>147</v>
      </c>
      <c r="G977" s="759">
        <v>4.2</v>
      </c>
      <c r="H977" s="759">
        <v>30.9</v>
      </c>
      <c r="I977" s="759">
        <v>634.5</v>
      </c>
      <c r="J977" s="759">
        <v>22.1</v>
      </c>
      <c r="K977" s="759">
        <v>71.599999999999994</v>
      </c>
      <c r="L977" s="759">
        <v>139.6</v>
      </c>
      <c r="M977" s="759">
        <v>126.9</v>
      </c>
      <c r="N977" s="759">
        <v>90.9</v>
      </c>
      <c r="O977" s="759">
        <v>25.9</v>
      </c>
      <c r="P977" s="759">
        <v>187.7</v>
      </c>
      <c r="Q977" s="759">
        <v>165.46</v>
      </c>
      <c r="R977" s="759"/>
      <c r="S977" s="759">
        <v>176.58</v>
      </c>
      <c r="T977" s="759">
        <v>706.3</v>
      </c>
      <c r="U977" s="760">
        <v>7.89</v>
      </c>
      <c r="V977" s="295">
        <v>2</v>
      </c>
    </row>
    <row r="978" spans="1:22" s="761" customFormat="1" ht="13.5" customHeight="1">
      <c r="A978" s="509"/>
      <c r="B978" s="511"/>
      <c r="C978" s="509"/>
      <c r="D978" s="295" t="s">
        <v>998</v>
      </c>
      <c r="E978" s="759">
        <v>99.5</v>
      </c>
      <c r="F978" s="759">
        <v>146</v>
      </c>
      <c r="G978" s="759">
        <v>1.7</v>
      </c>
      <c r="H978" s="759">
        <v>33.799999999999997</v>
      </c>
      <c r="I978" s="759">
        <v>1888.2</v>
      </c>
      <c r="J978" s="759">
        <v>16.600000000000001</v>
      </c>
      <c r="K978" s="759">
        <v>49.1</v>
      </c>
      <c r="L978" s="759">
        <v>175.8</v>
      </c>
      <c r="M978" s="759">
        <v>168.1</v>
      </c>
      <c r="N978" s="759">
        <v>95.6</v>
      </c>
      <c r="O978" s="759">
        <v>26.1</v>
      </c>
      <c r="P978" s="759">
        <v>222.8</v>
      </c>
      <c r="Q978" s="759">
        <v>204.56</v>
      </c>
      <c r="R978" s="759"/>
      <c r="S978" s="759">
        <v>213.68</v>
      </c>
      <c r="T978" s="759">
        <v>854.7</v>
      </c>
      <c r="U978" s="760">
        <v>5.2</v>
      </c>
      <c r="V978" s="295">
        <v>3</v>
      </c>
    </row>
    <row r="979" spans="1:22" s="761" customFormat="1" ht="13.5" customHeight="1">
      <c r="A979" s="509"/>
      <c r="B979" s="511"/>
      <c r="C979" s="509"/>
      <c r="D979" s="295" t="s">
        <v>999</v>
      </c>
      <c r="E979" s="759">
        <v>126</v>
      </c>
      <c r="F979" s="759">
        <v>127</v>
      </c>
      <c r="G979" s="759">
        <v>1.4</v>
      </c>
      <c r="H979" s="759">
        <v>19.8</v>
      </c>
      <c r="I979" s="759">
        <v>93.1</v>
      </c>
      <c r="J979" s="759">
        <v>16.5</v>
      </c>
      <c r="K979" s="759">
        <v>83.3</v>
      </c>
      <c r="L979" s="759">
        <v>170.8</v>
      </c>
      <c r="M979" s="759">
        <v>142.69999999999999</v>
      </c>
      <c r="N979" s="759">
        <v>83.6</v>
      </c>
      <c r="O979" s="759">
        <v>29.5</v>
      </c>
      <c r="P979" s="759">
        <v>146.69999999999999</v>
      </c>
      <c r="Q979" s="759">
        <v>157.9</v>
      </c>
      <c r="R979" s="759"/>
      <c r="S979" s="759">
        <v>152.30000000000001</v>
      </c>
      <c r="T979" s="759">
        <v>608</v>
      </c>
      <c r="U979" s="760">
        <v>7.29</v>
      </c>
      <c r="V979" s="295">
        <v>2</v>
      </c>
    </row>
    <row r="980" spans="1:22" s="761" customFormat="1" ht="13.5" customHeight="1">
      <c r="A980" s="509"/>
      <c r="B980" s="511"/>
      <c r="C980" s="509"/>
      <c r="D980" s="295" t="s">
        <v>776</v>
      </c>
      <c r="E980" s="759">
        <v>93.5</v>
      </c>
      <c r="F980" s="759">
        <v>137</v>
      </c>
      <c r="G980" s="759">
        <v>4.2</v>
      </c>
      <c r="H980" s="759">
        <v>37.6</v>
      </c>
      <c r="I980" s="759">
        <v>795.2</v>
      </c>
      <c r="J980" s="759">
        <v>18.5</v>
      </c>
      <c r="K980" s="759">
        <v>49.2</v>
      </c>
      <c r="L980" s="759">
        <v>208.4</v>
      </c>
      <c r="M980" s="759">
        <v>177.8</v>
      </c>
      <c r="N980" s="759">
        <v>85.3</v>
      </c>
      <c r="O980" s="759">
        <v>27</v>
      </c>
      <c r="P980" s="759">
        <v>178.5</v>
      </c>
      <c r="Q980" s="759">
        <v>189.5</v>
      </c>
      <c r="R980" s="759"/>
      <c r="S980" s="759">
        <v>184</v>
      </c>
      <c r="T980" s="759">
        <v>734.5</v>
      </c>
      <c r="U980" s="760">
        <v>7.41</v>
      </c>
      <c r="V980" s="295">
        <v>2</v>
      </c>
    </row>
    <row r="981" spans="1:22" s="761" customFormat="1" ht="13.5" customHeight="1">
      <c r="A981" s="509"/>
      <c r="B981" s="511"/>
      <c r="C981" s="509"/>
      <c r="D981" s="295" t="s">
        <v>1000</v>
      </c>
      <c r="E981" s="759">
        <v>96</v>
      </c>
      <c r="F981" s="759">
        <v>128</v>
      </c>
      <c r="G981" s="759">
        <v>8.1</v>
      </c>
      <c r="H981" s="759">
        <v>25</v>
      </c>
      <c r="I981" s="759">
        <v>210.2</v>
      </c>
      <c r="J981" s="759">
        <v>19</v>
      </c>
      <c r="K981" s="759">
        <v>76</v>
      </c>
      <c r="L981" s="759">
        <v>151.4</v>
      </c>
      <c r="M981" s="759">
        <v>143.69999999999999</v>
      </c>
      <c r="N981" s="759">
        <v>94.9</v>
      </c>
      <c r="O981" s="759">
        <v>25.3</v>
      </c>
      <c r="P981" s="759">
        <v>176.5</v>
      </c>
      <c r="Q981" s="759">
        <v>166.26</v>
      </c>
      <c r="R981" s="759"/>
      <c r="S981" s="759">
        <v>171.38</v>
      </c>
      <c r="T981" s="759">
        <v>685.5</v>
      </c>
      <c r="U981" s="760">
        <v>-2.5</v>
      </c>
      <c r="V981" s="295">
        <v>4</v>
      </c>
    </row>
    <row r="982" spans="1:22" s="761" customFormat="1" ht="13.5" customHeight="1">
      <c r="A982" s="509"/>
      <c r="B982" s="511"/>
      <c r="C982" s="509"/>
      <c r="D982" s="295" t="s">
        <v>1001</v>
      </c>
      <c r="E982" s="759">
        <v>98</v>
      </c>
      <c r="F982" s="759">
        <v>135</v>
      </c>
      <c r="G982" s="759">
        <v>1.7</v>
      </c>
      <c r="H982" s="759">
        <v>33.799999999999997</v>
      </c>
      <c r="I982" s="759">
        <v>1888.2</v>
      </c>
      <c r="J982" s="759">
        <v>16.600000000000001</v>
      </c>
      <c r="K982" s="759">
        <v>49.1</v>
      </c>
      <c r="L982" s="759">
        <v>175.8</v>
      </c>
      <c r="M982" s="759">
        <v>168.1</v>
      </c>
      <c r="N982" s="759">
        <v>95.6</v>
      </c>
      <c r="O982" s="759">
        <v>26.1</v>
      </c>
      <c r="P982" s="759">
        <v>188.95</v>
      </c>
      <c r="Q982" s="759">
        <v>191.41</v>
      </c>
      <c r="R982" s="759"/>
      <c r="S982" s="759">
        <v>190.18</v>
      </c>
      <c r="T982" s="759">
        <v>760.7</v>
      </c>
      <c r="U982" s="760">
        <v>8.16</v>
      </c>
      <c r="V982" s="295">
        <v>2</v>
      </c>
    </row>
    <row r="983" spans="1:22" s="761" customFormat="1" ht="13.5" customHeight="1">
      <c r="A983" s="509"/>
      <c r="B983" s="511"/>
      <c r="C983" s="509"/>
      <c r="D983" s="295" t="s">
        <v>1002</v>
      </c>
      <c r="E983" s="759">
        <v>120</v>
      </c>
      <c r="F983" s="759">
        <v>145</v>
      </c>
      <c r="G983" s="759">
        <v>7.4</v>
      </c>
      <c r="H983" s="759">
        <v>33.299999999999997</v>
      </c>
      <c r="I983" s="759">
        <v>349.7</v>
      </c>
      <c r="J983" s="759">
        <v>32</v>
      </c>
      <c r="K983" s="759">
        <v>96.2</v>
      </c>
      <c r="L983" s="759">
        <v>149.69999999999999</v>
      </c>
      <c r="M983" s="759">
        <v>123.9</v>
      </c>
      <c r="N983" s="759">
        <v>82.8</v>
      </c>
      <c r="O983" s="759">
        <v>21.9</v>
      </c>
      <c r="P983" s="759">
        <v>177.7</v>
      </c>
      <c r="Q983" s="759">
        <v>174.8</v>
      </c>
      <c r="R983" s="759"/>
      <c r="S983" s="759">
        <v>176.25</v>
      </c>
      <c r="T983" s="759">
        <v>705</v>
      </c>
      <c r="U983" s="760">
        <v>-3.03</v>
      </c>
      <c r="V983" s="295">
        <v>4</v>
      </c>
    </row>
    <row r="984" spans="1:22" s="761" customFormat="1" ht="13.5" customHeight="1">
      <c r="A984" s="509"/>
      <c r="B984" s="511"/>
      <c r="C984" s="509"/>
      <c r="D984" s="295" t="s">
        <v>1003</v>
      </c>
      <c r="E984" s="759">
        <v>105</v>
      </c>
      <c r="F984" s="759">
        <v>132</v>
      </c>
      <c r="G984" s="759">
        <v>4.3</v>
      </c>
      <c r="H984" s="759">
        <v>27.8</v>
      </c>
      <c r="I984" s="759">
        <v>546.5</v>
      </c>
      <c r="J984" s="759">
        <v>21.2</v>
      </c>
      <c r="K984" s="759">
        <v>76.3</v>
      </c>
      <c r="L984" s="759">
        <v>197.5</v>
      </c>
      <c r="M984" s="759">
        <v>166.8</v>
      </c>
      <c r="N984" s="759">
        <v>84.5</v>
      </c>
      <c r="O984" s="759">
        <v>25</v>
      </c>
      <c r="P984" s="759">
        <v>151.5</v>
      </c>
      <c r="Q984" s="759">
        <v>158.30000000000001</v>
      </c>
      <c r="R984" s="759"/>
      <c r="S984" s="759">
        <v>154.9</v>
      </c>
      <c r="T984" s="759">
        <v>651.9</v>
      </c>
      <c r="U984" s="760">
        <v>9.43</v>
      </c>
      <c r="V984" s="295">
        <v>2</v>
      </c>
    </row>
    <row r="985" spans="1:22" s="761" customFormat="1" ht="13.5" customHeight="1">
      <c r="A985" s="509"/>
      <c r="B985" s="511"/>
      <c r="C985" s="509"/>
      <c r="D985" s="295" t="s">
        <v>715</v>
      </c>
      <c r="E985" s="759">
        <v>103.7</v>
      </c>
      <c r="F985" s="759">
        <v>133</v>
      </c>
      <c r="G985" s="759">
        <v>3</v>
      </c>
      <c r="H985" s="759">
        <v>25.3</v>
      </c>
      <c r="I985" s="759">
        <v>734.1</v>
      </c>
      <c r="J985" s="759">
        <v>18.899999999999999</v>
      </c>
      <c r="K985" s="759">
        <v>74.900000000000006</v>
      </c>
      <c r="L985" s="759">
        <v>187.7</v>
      </c>
      <c r="M985" s="759">
        <v>180.7</v>
      </c>
      <c r="N985" s="759">
        <v>96.3</v>
      </c>
      <c r="O985" s="759">
        <v>24</v>
      </c>
      <c r="P985" s="759">
        <v>181.16</v>
      </c>
      <c r="Q985" s="759">
        <v>183.88</v>
      </c>
      <c r="R985" s="759"/>
      <c r="S985" s="759">
        <v>182.52</v>
      </c>
      <c r="T985" s="759">
        <v>730.1</v>
      </c>
      <c r="U985" s="760">
        <v>1.69</v>
      </c>
      <c r="V985" s="295">
        <v>3</v>
      </c>
    </row>
    <row r="986" spans="1:22" s="761" customFormat="1" ht="13.5" customHeight="1">
      <c r="A986" s="509"/>
      <c r="B986" s="511"/>
      <c r="C986" s="509"/>
      <c r="D986" s="625" t="s">
        <v>716</v>
      </c>
      <c r="E986" s="763">
        <v>104.3</v>
      </c>
      <c r="F986" s="763">
        <v>135.9</v>
      </c>
      <c r="G986" s="763">
        <v>4</v>
      </c>
      <c r="H986" s="763">
        <v>29.9</v>
      </c>
      <c r="I986" s="763">
        <v>780.6</v>
      </c>
      <c r="J986" s="763">
        <v>20.3</v>
      </c>
      <c r="K986" s="763">
        <v>69.2</v>
      </c>
      <c r="L986" s="763">
        <v>177.6</v>
      </c>
      <c r="M986" s="763">
        <v>159.1</v>
      </c>
      <c r="N986" s="763">
        <v>89.7</v>
      </c>
      <c r="O986" s="763">
        <v>25.5</v>
      </c>
      <c r="P986" s="763">
        <v>178.29</v>
      </c>
      <c r="Q986" s="763">
        <v>175.7</v>
      </c>
      <c r="R986" s="763"/>
      <c r="S986" s="763">
        <v>176.99</v>
      </c>
      <c r="T986" s="763">
        <v>710.2</v>
      </c>
      <c r="U986" s="764">
        <v>4.29</v>
      </c>
      <c r="V986" s="625">
        <v>3</v>
      </c>
    </row>
    <row r="987" spans="1:22" s="761" customFormat="1" ht="13.5" customHeight="1">
      <c r="A987" s="509" t="s">
        <v>737</v>
      </c>
      <c r="B987" s="511" t="s">
        <v>1005</v>
      </c>
      <c r="C987" s="509" t="s">
        <v>982</v>
      </c>
      <c r="D987" s="758" t="s">
        <v>983</v>
      </c>
      <c r="E987" s="759">
        <v>135</v>
      </c>
      <c r="F987" s="759">
        <v>135</v>
      </c>
      <c r="G987" s="759">
        <v>4.8</v>
      </c>
      <c r="H987" s="759">
        <v>23.4</v>
      </c>
      <c r="I987" s="759">
        <v>387.5</v>
      </c>
      <c r="J987" s="759">
        <v>18.5</v>
      </c>
      <c r="K987" s="759">
        <v>79.099999999999994</v>
      </c>
      <c r="L987" s="759">
        <v>191.2</v>
      </c>
      <c r="M987" s="759">
        <v>165</v>
      </c>
      <c r="N987" s="759">
        <v>86.3</v>
      </c>
      <c r="O987" s="759">
        <v>27.4</v>
      </c>
      <c r="P987" s="760">
        <v>14.8</v>
      </c>
      <c r="Q987" s="760">
        <v>14.4</v>
      </c>
      <c r="R987" s="760">
        <v>14.5</v>
      </c>
      <c r="S987" s="760">
        <v>14.57</v>
      </c>
      <c r="T987" s="759">
        <v>728.3</v>
      </c>
      <c r="U987" s="760">
        <v>7.37</v>
      </c>
      <c r="V987" s="295">
        <v>3</v>
      </c>
    </row>
    <row r="988" spans="1:22" s="761" customFormat="1" ht="13.5" customHeight="1">
      <c r="A988" s="509"/>
      <c r="B988" s="511"/>
      <c r="C988" s="509"/>
      <c r="D988" s="758" t="s">
        <v>984</v>
      </c>
      <c r="E988" s="759">
        <v>131.19999999999999</v>
      </c>
      <c r="F988" s="759">
        <v>129</v>
      </c>
      <c r="G988" s="759">
        <v>4.3</v>
      </c>
      <c r="H988" s="759">
        <v>25.4</v>
      </c>
      <c r="I988" s="759">
        <v>490.7</v>
      </c>
      <c r="J988" s="759">
        <v>17.7</v>
      </c>
      <c r="K988" s="759">
        <v>69.7</v>
      </c>
      <c r="L988" s="759">
        <v>184.3</v>
      </c>
      <c r="M988" s="759">
        <v>162.4</v>
      </c>
      <c r="N988" s="759">
        <v>88.1</v>
      </c>
      <c r="O988" s="759">
        <v>28.5</v>
      </c>
      <c r="P988" s="760">
        <v>14.37</v>
      </c>
      <c r="Q988" s="760">
        <v>13.67</v>
      </c>
      <c r="R988" s="760">
        <v>14.12</v>
      </c>
      <c r="S988" s="760">
        <v>14.05</v>
      </c>
      <c r="T988" s="759">
        <v>702.7</v>
      </c>
      <c r="U988" s="760">
        <v>7.55</v>
      </c>
      <c r="V988" s="295">
        <v>2</v>
      </c>
    </row>
    <row r="989" spans="1:22" s="761" customFormat="1" ht="13.5" customHeight="1">
      <c r="A989" s="509"/>
      <c r="B989" s="511"/>
      <c r="C989" s="509"/>
      <c r="D989" s="758" t="s">
        <v>985</v>
      </c>
      <c r="E989" s="759">
        <v>117.8</v>
      </c>
      <c r="F989" s="759">
        <v>160</v>
      </c>
      <c r="G989" s="759">
        <v>5.9</v>
      </c>
      <c r="H989" s="759">
        <v>27.8</v>
      </c>
      <c r="I989" s="759">
        <v>371.2</v>
      </c>
      <c r="J989" s="759">
        <v>19.5</v>
      </c>
      <c r="K989" s="759">
        <v>70.099999999999994</v>
      </c>
      <c r="L989" s="759">
        <v>175.9</v>
      </c>
      <c r="M989" s="759">
        <v>155.4</v>
      </c>
      <c r="N989" s="759">
        <v>88.3</v>
      </c>
      <c r="O989" s="759">
        <v>26</v>
      </c>
      <c r="P989" s="760">
        <v>13.45</v>
      </c>
      <c r="Q989" s="760">
        <v>13.98</v>
      </c>
      <c r="R989" s="760">
        <v>13.76</v>
      </c>
      <c r="S989" s="760">
        <v>13.73</v>
      </c>
      <c r="T989" s="759">
        <v>686.5</v>
      </c>
      <c r="U989" s="760">
        <v>3.39</v>
      </c>
      <c r="V989" s="295">
        <v>6</v>
      </c>
    </row>
    <row r="990" spans="1:22" s="761" customFormat="1" ht="13.5" customHeight="1">
      <c r="A990" s="509"/>
      <c r="B990" s="511"/>
      <c r="C990" s="509"/>
      <c r="D990" s="758" t="s">
        <v>986</v>
      </c>
      <c r="E990" s="759">
        <v>132</v>
      </c>
      <c r="F990" s="759">
        <v>146</v>
      </c>
      <c r="G990" s="759">
        <v>6.5</v>
      </c>
      <c r="H990" s="759">
        <v>24.2</v>
      </c>
      <c r="I990" s="759">
        <v>270.60000000000002</v>
      </c>
      <c r="J990" s="759">
        <v>16.899999999999999</v>
      </c>
      <c r="K990" s="759">
        <v>69.900000000000006</v>
      </c>
      <c r="L990" s="759">
        <v>209</v>
      </c>
      <c r="M990" s="759">
        <v>177</v>
      </c>
      <c r="N990" s="759">
        <v>84.7</v>
      </c>
      <c r="O990" s="759">
        <v>26.9</v>
      </c>
      <c r="P990" s="760">
        <v>14.19</v>
      </c>
      <c r="Q990" s="760">
        <v>13.17</v>
      </c>
      <c r="R990" s="760">
        <v>14.21</v>
      </c>
      <c r="S990" s="760">
        <v>13.86</v>
      </c>
      <c r="T990" s="759">
        <v>692.9</v>
      </c>
      <c r="U990" s="760">
        <v>9.26</v>
      </c>
      <c r="V990" s="295">
        <v>1</v>
      </c>
    </row>
    <row r="991" spans="1:22" s="761" customFormat="1" ht="13.5" customHeight="1">
      <c r="A991" s="509"/>
      <c r="B991" s="511"/>
      <c r="C991" s="509"/>
      <c r="D991" s="758" t="s">
        <v>987</v>
      </c>
      <c r="E991" s="759">
        <v>142</v>
      </c>
      <c r="F991" s="759">
        <v>129</v>
      </c>
      <c r="G991" s="759">
        <v>1.5</v>
      </c>
      <c r="H991" s="759">
        <v>19.8</v>
      </c>
      <c r="I991" s="759">
        <v>1228.9000000000001</v>
      </c>
      <c r="J991" s="759">
        <v>13.2</v>
      </c>
      <c r="K991" s="759">
        <v>66.7</v>
      </c>
      <c r="L991" s="759">
        <v>208.6</v>
      </c>
      <c r="M991" s="759">
        <v>173.2</v>
      </c>
      <c r="N991" s="759">
        <v>83</v>
      </c>
      <c r="O991" s="759">
        <v>29</v>
      </c>
      <c r="P991" s="760">
        <v>12.3</v>
      </c>
      <c r="Q991" s="760">
        <v>11.7</v>
      </c>
      <c r="R991" s="760">
        <v>11.3</v>
      </c>
      <c r="S991" s="760">
        <v>11.77</v>
      </c>
      <c r="T991" s="759">
        <v>588.29999999999995</v>
      </c>
      <c r="U991" s="760">
        <v>10.31</v>
      </c>
      <c r="V991" s="295">
        <v>1</v>
      </c>
    </row>
    <row r="992" spans="1:22" s="761" customFormat="1" ht="13.5" customHeight="1">
      <c r="A992" s="509"/>
      <c r="B992" s="511"/>
      <c r="C992" s="509"/>
      <c r="D992" s="758" t="s">
        <v>988</v>
      </c>
      <c r="E992" s="759">
        <v>89.2</v>
      </c>
      <c r="F992" s="759">
        <v>129</v>
      </c>
      <c r="G992" s="759">
        <v>4.2</v>
      </c>
      <c r="H992" s="759">
        <v>36</v>
      </c>
      <c r="I992" s="759">
        <v>765.4</v>
      </c>
      <c r="J992" s="759">
        <v>22.1</v>
      </c>
      <c r="K992" s="759">
        <v>61.4</v>
      </c>
      <c r="L992" s="759">
        <v>188.7</v>
      </c>
      <c r="M992" s="759">
        <v>156.80000000000001</v>
      </c>
      <c r="N992" s="759">
        <v>83.1</v>
      </c>
      <c r="O992" s="759">
        <v>27</v>
      </c>
      <c r="P992" s="760">
        <v>15.63</v>
      </c>
      <c r="Q992" s="760">
        <v>16.45</v>
      </c>
      <c r="R992" s="760">
        <v>16.2</v>
      </c>
      <c r="S992" s="760">
        <v>16.09</v>
      </c>
      <c r="T992" s="759">
        <v>804.7</v>
      </c>
      <c r="U992" s="760">
        <v>9.08</v>
      </c>
      <c r="V992" s="295">
        <v>2</v>
      </c>
    </row>
    <row r="993" spans="1:22" s="761" customFormat="1" ht="13.5" customHeight="1">
      <c r="A993" s="509"/>
      <c r="B993" s="511"/>
      <c r="C993" s="509"/>
      <c r="D993" s="758" t="s">
        <v>989</v>
      </c>
      <c r="E993" s="759">
        <v>125.4</v>
      </c>
      <c r="F993" s="759">
        <v>137</v>
      </c>
      <c r="G993" s="759">
        <v>4.7</v>
      </c>
      <c r="H993" s="759">
        <v>24.2</v>
      </c>
      <c r="I993" s="759">
        <v>530.79999999999995</v>
      </c>
      <c r="J993" s="759">
        <v>17.2</v>
      </c>
      <c r="K993" s="759">
        <v>71.400000000000006</v>
      </c>
      <c r="L993" s="759">
        <v>208.9</v>
      </c>
      <c r="M993" s="759">
        <v>176</v>
      </c>
      <c r="N993" s="759">
        <v>84.4</v>
      </c>
      <c r="O993" s="759">
        <v>26.7</v>
      </c>
      <c r="P993" s="760">
        <v>13.71</v>
      </c>
      <c r="Q993" s="760">
        <v>13.67</v>
      </c>
      <c r="R993" s="760">
        <v>13.71</v>
      </c>
      <c r="S993" s="760">
        <v>13.7</v>
      </c>
      <c r="T993" s="759">
        <v>684.8</v>
      </c>
      <c r="U993" s="760">
        <v>7.91</v>
      </c>
      <c r="V993" s="295">
        <v>2</v>
      </c>
    </row>
    <row r="994" spans="1:22" s="761" customFormat="1" ht="13.5" customHeight="1">
      <c r="A994" s="509"/>
      <c r="B994" s="511"/>
      <c r="C994" s="509"/>
      <c r="D994" s="758" t="s">
        <v>990</v>
      </c>
      <c r="E994" s="759">
        <v>140</v>
      </c>
      <c r="F994" s="759">
        <v>136</v>
      </c>
      <c r="G994" s="759">
        <v>6.3</v>
      </c>
      <c r="H994" s="759">
        <v>21.5</v>
      </c>
      <c r="I994" s="759">
        <v>241.3</v>
      </c>
      <c r="J994" s="759">
        <v>16.7</v>
      </c>
      <c r="K994" s="759">
        <v>77.7</v>
      </c>
      <c r="L994" s="759">
        <v>182.3</v>
      </c>
      <c r="M994" s="759">
        <v>154.9</v>
      </c>
      <c r="N994" s="759">
        <v>85</v>
      </c>
      <c r="O994" s="759">
        <v>27.7</v>
      </c>
      <c r="P994" s="760">
        <v>12.1</v>
      </c>
      <c r="Q994" s="760">
        <v>13</v>
      </c>
      <c r="R994" s="760">
        <v>12.72</v>
      </c>
      <c r="S994" s="760">
        <v>12.61</v>
      </c>
      <c r="T994" s="759">
        <v>630.29999999999995</v>
      </c>
      <c r="U994" s="760">
        <v>8</v>
      </c>
      <c r="V994" s="295">
        <v>2</v>
      </c>
    </row>
    <row r="995" spans="1:22" s="761" customFormat="1" ht="13.5" customHeight="1">
      <c r="A995" s="509"/>
      <c r="B995" s="511"/>
      <c r="C995" s="509"/>
      <c r="D995" s="758" t="s">
        <v>991</v>
      </c>
      <c r="E995" s="759">
        <v>120.3</v>
      </c>
      <c r="F995" s="759">
        <v>138</v>
      </c>
      <c r="G995" s="759">
        <v>1.7</v>
      </c>
      <c r="H995" s="759">
        <v>21.8</v>
      </c>
      <c r="I995" s="759">
        <v>1182.4000000000001</v>
      </c>
      <c r="J995" s="759">
        <v>14.4</v>
      </c>
      <c r="K995" s="759">
        <v>66.099999999999994</v>
      </c>
      <c r="L995" s="759">
        <v>280.10000000000002</v>
      </c>
      <c r="M995" s="759">
        <v>236</v>
      </c>
      <c r="N995" s="759">
        <v>84.3</v>
      </c>
      <c r="O995" s="759">
        <v>23.8</v>
      </c>
      <c r="P995" s="760">
        <v>13.68</v>
      </c>
      <c r="Q995" s="760">
        <v>13.59</v>
      </c>
      <c r="R995" s="760">
        <v>14.1</v>
      </c>
      <c r="S995" s="760">
        <v>13.79</v>
      </c>
      <c r="T995" s="759">
        <v>689.5</v>
      </c>
      <c r="U995" s="760">
        <v>9.0399999999999991</v>
      </c>
      <c r="V995" s="295">
        <v>2</v>
      </c>
    </row>
    <row r="996" spans="1:22" s="761" customFormat="1" ht="13.5" customHeight="1">
      <c r="A996" s="509"/>
      <c r="B996" s="511"/>
      <c r="C996" s="509"/>
      <c r="D996" s="758" t="s">
        <v>992</v>
      </c>
      <c r="E996" s="759">
        <v>118</v>
      </c>
      <c r="F996" s="759">
        <v>137</v>
      </c>
      <c r="G996" s="759">
        <v>5.4</v>
      </c>
      <c r="H996" s="759">
        <v>25.3</v>
      </c>
      <c r="I996" s="759">
        <v>368.5</v>
      </c>
      <c r="J996" s="759">
        <v>18.899999999999999</v>
      </c>
      <c r="K996" s="759">
        <v>74.7</v>
      </c>
      <c r="L996" s="759">
        <v>202.3</v>
      </c>
      <c r="M996" s="759">
        <v>165</v>
      </c>
      <c r="N996" s="759">
        <v>81.599999999999994</v>
      </c>
      <c r="O996" s="759">
        <v>25.6</v>
      </c>
      <c r="P996" s="760">
        <v>13.28</v>
      </c>
      <c r="Q996" s="760">
        <v>14.32</v>
      </c>
      <c r="R996" s="760">
        <v>13.39</v>
      </c>
      <c r="S996" s="760">
        <v>13.66</v>
      </c>
      <c r="T996" s="759">
        <v>683.2</v>
      </c>
      <c r="U996" s="760">
        <v>6.47</v>
      </c>
      <c r="V996" s="295">
        <v>3</v>
      </c>
    </row>
    <row r="997" spans="1:22" s="761" customFormat="1" ht="13.5" customHeight="1">
      <c r="A997" s="509"/>
      <c r="B997" s="511"/>
      <c r="C997" s="509"/>
      <c r="D997" s="758" t="s">
        <v>993</v>
      </c>
      <c r="E997" s="759">
        <v>123</v>
      </c>
      <c r="F997" s="759">
        <v>133</v>
      </c>
      <c r="G997" s="759">
        <v>6.2</v>
      </c>
      <c r="H997" s="759">
        <v>19.2</v>
      </c>
      <c r="I997" s="759">
        <v>209.7</v>
      </c>
      <c r="J997" s="759">
        <v>14.5</v>
      </c>
      <c r="K997" s="759">
        <v>75.7</v>
      </c>
      <c r="L997" s="759">
        <v>234.7</v>
      </c>
      <c r="M997" s="759">
        <v>196</v>
      </c>
      <c r="N997" s="759">
        <v>83.5</v>
      </c>
      <c r="O997" s="759">
        <v>27</v>
      </c>
      <c r="P997" s="760">
        <v>14.1</v>
      </c>
      <c r="Q997" s="760">
        <v>12.6</v>
      </c>
      <c r="R997" s="760">
        <v>13.4</v>
      </c>
      <c r="S997" s="760">
        <v>13.37</v>
      </c>
      <c r="T997" s="759">
        <v>668.3</v>
      </c>
      <c r="U997" s="760">
        <v>10.77</v>
      </c>
      <c r="V997" s="295">
        <v>2</v>
      </c>
    </row>
    <row r="998" spans="1:22" s="761" customFormat="1" ht="13.5" customHeight="1">
      <c r="A998" s="511"/>
      <c r="B998" s="511"/>
      <c r="C998" s="511"/>
      <c r="D998" s="762" t="s">
        <v>994</v>
      </c>
      <c r="E998" s="763">
        <v>131.4</v>
      </c>
      <c r="F998" s="763">
        <v>134</v>
      </c>
      <c r="G998" s="763">
        <v>5.2</v>
      </c>
      <c r="H998" s="763">
        <v>22.1</v>
      </c>
      <c r="I998" s="763">
        <v>322.60000000000002</v>
      </c>
      <c r="J998" s="763">
        <v>16.399999999999999</v>
      </c>
      <c r="K998" s="763">
        <v>74.2</v>
      </c>
      <c r="L998" s="763">
        <v>241.2</v>
      </c>
      <c r="M998" s="763">
        <v>194.3</v>
      </c>
      <c r="N998" s="763">
        <v>80.599999999999994</v>
      </c>
      <c r="O998" s="763">
        <v>25.2</v>
      </c>
      <c r="P998" s="764">
        <v>12.9</v>
      </c>
      <c r="Q998" s="764">
        <v>13.45</v>
      </c>
      <c r="R998" s="764">
        <v>13.12</v>
      </c>
      <c r="S998" s="764">
        <v>13.16</v>
      </c>
      <c r="T998" s="763">
        <v>657.8</v>
      </c>
      <c r="U998" s="764">
        <v>5.73</v>
      </c>
      <c r="V998" s="625">
        <v>6</v>
      </c>
    </row>
    <row r="999" spans="1:22" s="761" customFormat="1" ht="13.5" customHeight="1">
      <c r="A999" s="509" t="s">
        <v>746</v>
      </c>
      <c r="B999" s="511"/>
      <c r="C999" s="509" t="s">
        <v>995</v>
      </c>
      <c r="D999" s="622" t="s">
        <v>996</v>
      </c>
      <c r="E999" s="759">
        <v>135</v>
      </c>
      <c r="F999" s="759">
        <v>143</v>
      </c>
      <c r="G999" s="759">
        <v>4.5</v>
      </c>
      <c r="H999" s="759">
        <v>19.3</v>
      </c>
      <c r="I999" s="759">
        <v>329.6</v>
      </c>
      <c r="J999" s="759">
        <v>16.2</v>
      </c>
      <c r="K999" s="759">
        <v>83.6</v>
      </c>
      <c r="L999" s="759">
        <v>274.10000000000002</v>
      </c>
      <c r="M999" s="759">
        <v>247.3</v>
      </c>
      <c r="N999" s="759">
        <v>90.2</v>
      </c>
      <c r="O999" s="759">
        <v>27.1</v>
      </c>
      <c r="P999" s="760">
        <v>14.2</v>
      </c>
      <c r="Q999" s="760">
        <v>14.21</v>
      </c>
      <c r="R999" s="760">
        <v>15.7</v>
      </c>
      <c r="S999" s="760">
        <v>14.7</v>
      </c>
      <c r="T999" s="759">
        <v>735.2</v>
      </c>
      <c r="U999" s="760">
        <v>7.59</v>
      </c>
      <c r="V999" s="295">
        <v>2</v>
      </c>
    </row>
    <row r="1000" spans="1:22" s="761" customFormat="1" ht="13.5" customHeight="1">
      <c r="A1000" s="509"/>
      <c r="B1000" s="511"/>
      <c r="C1000" s="509"/>
      <c r="D1000" s="622" t="s">
        <v>714</v>
      </c>
      <c r="E1000" s="759">
        <v>122.5</v>
      </c>
      <c r="F1000" s="759">
        <v>138</v>
      </c>
      <c r="G1000" s="759">
        <v>3.8</v>
      </c>
      <c r="H1000" s="759">
        <v>23.2</v>
      </c>
      <c r="I1000" s="759">
        <v>510.5</v>
      </c>
      <c r="J1000" s="759">
        <v>16.100000000000001</v>
      </c>
      <c r="K1000" s="759">
        <v>69.400000000000006</v>
      </c>
      <c r="L1000" s="759">
        <v>182</v>
      </c>
      <c r="M1000" s="759">
        <v>162.5</v>
      </c>
      <c r="N1000" s="759">
        <v>89.3</v>
      </c>
      <c r="O1000" s="759">
        <v>27.3</v>
      </c>
      <c r="P1000" s="760">
        <v>15.87</v>
      </c>
      <c r="Q1000" s="760">
        <v>14.3</v>
      </c>
      <c r="R1000" s="760">
        <v>14.5</v>
      </c>
      <c r="S1000" s="760">
        <v>14.89</v>
      </c>
      <c r="T1000" s="759">
        <v>744.5</v>
      </c>
      <c r="U1000" s="760">
        <v>8.42</v>
      </c>
      <c r="V1000" s="295">
        <v>2</v>
      </c>
    </row>
    <row r="1001" spans="1:22" s="761" customFormat="1" ht="13.5" customHeight="1">
      <c r="A1001" s="509"/>
      <c r="B1001" s="511"/>
      <c r="C1001" s="509"/>
      <c r="D1001" s="622" t="s">
        <v>997</v>
      </c>
      <c r="E1001" s="759">
        <v>110</v>
      </c>
      <c r="F1001" s="759">
        <v>152</v>
      </c>
      <c r="G1001" s="759">
        <v>4.3</v>
      </c>
      <c r="H1001" s="759">
        <v>19.5</v>
      </c>
      <c r="I1001" s="759">
        <v>353.5</v>
      </c>
      <c r="J1001" s="759">
        <v>15.4</v>
      </c>
      <c r="K1001" s="759">
        <v>79.2</v>
      </c>
      <c r="L1001" s="759">
        <v>169.1</v>
      </c>
      <c r="M1001" s="759">
        <v>150.30000000000001</v>
      </c>
      <c r="N1001" s="759">
        <v>88.9</v>
      </c>
      <c r="O1001" s="759">
        <v>31</v>
      </c>
      <c r="P1001" s="760">
        <v>15.32</v>
      </c>
      <c r="Q1001" s="760">
        <v>15.08</v>
      </c>
      <c r="R1001" s="760">
        <v>14.61</v>
      </c>
      <c r="S1001" s="760">
        <v>15</v>
      </c>
      <c r="T1001" s="759">
        <v>750.2</v>
      </c>
      <c r="U1001" s="760">
        <v>7.32</v>
      </c>
      <c r="V1001" s="295">
        <v>3</v>
      </c>
    </row>
    <row r="1002" spans="1:22" s="761" customFormat="1" ht="13.5" customHeight="1">
      <c r="A1002" s="509"/>
      <c r="B1002" s="511"/>
      <c r="C1002" s="509"/>
      <c r="D1002" s="622" t="s">
        <v>998</v>
      </c>
      <c r="E1002" s="759">
        <v>117</v>
      </c>
      <c r="F1002" s="759">
        <v>151</v>
      </c>
      <c r="G1002" s="759">
        <v>3.2</v>
      </c>
      <c r="H1002" s="759">
        <v>25.3</v>
      </c>
      <c r="I1002" s="759">
        <v>692</v>
      </c>
      <c r="J1002" s="759">
        <v>14.2</v>
      </c>
      <c r="K1002" s="759">
        <v>56.1</v>
      </c>
      <c r="L1002" s="759">
        <v>207</v>
      </c>
      <c r="M1002" s="759">
        <v>200</v>
      </c>
      <c r="N1002" s="759">
        <v>96.6</v>
      </c>
      <c r="O1002" s="759">
        <v>29.9</v>
      </c>
      <c r="P1002" s="760">
        <v>14.64</v>
      </c>
      <c r="Q1002" s="760">
        <v>14.09</v>
      </c>
      <c r="R1002" s="760">
        <v>14.08</v>
      </c>
      <c r="S1002" s="760">
        <v>14.27</v>
      </c>
      <c r="T1002" s="759">
        <v>713.5</v>
      </c>
      <c r="U1002" s="760">
        <v>-0.14000000000000001</v>
      </c>
      <c r="V1002" s="295">
        <v>8</v>
      </c>
    </row>
    <row r="1003" spans="1:22" s="761" customFormat="1" ht="13.5" customHeight="1">
      <c r="A1003" s="509"/>
      <c r="B1003" s="511"/>
      <c r="C1003" s="509"/>
      <c r="D1003" s="622" t="s">
        <v>999</v>
      </c>
      <c r="E1003" s="759">
        <v>140</v>
      </c>
      <c r="F1003" s="759">
        <v>134</v>
      </c>
      <c r="G1003" s="759">
        <v>1.4</v>
      </c>
      <c r="H1003" s="759">
        <v>18.5</v>
      </c>
      <c r="I1003" s="759">
        <v>1260.3</v>
      </c>
      <c r="J1003" s="759">
        <v>15.5</v>
      </c>
      <c r="K1003" s="759">
        <v>83.8</v>
      </c>
      <c r="L1003" s="759">
        <v>189.8</v>
      </c>
      <c r="M1003" s="759">
        <v>152.30000000000001</v>
      </c>
      <c r="N1003" s="759">
        <v>80.2</v>
      </c>
      <c r="O1003" s="759">
        <v>30</v>
      </c>
      <c r="P1003" s="760">
        <v>14</v>
      </c>
      <c r="Q1003" s="760">
        <v>11.6</v>
      </c>
      <c r="R1003" s="760">
        <v>12.9</v>
      </c>
      <c r="S1003" s="760">
        <v>12.83</v>
      </c>
      <c r="T1003" s="759">
        <v>641.70000000000005</v>
      </c>
      <c r="U1003" s="760">
        <v>8.6999999999999993</v>
      </c>
      <c r="V1003" s="295">
        <v>2</v>
      </c>
    </row>
    <row r="1004" spans="1:22" s="761" customFormat="1" ht="13.5" customHeight="1">
      <c r="A1004" s="509"/>
      <c r="B1004" s="511"/>
      <c r="C1004" s="509"/>
      <c r="D1004" s="622" t="s">
        <v>776</v>
      </c>
      <c r="E1004" s="759">
        <v>113</v>
      </c>
      <c r="F1004" s="759">
        <v>140</v>
      </c>
      <c r="G1004" s="759">
        <v>3.7</v>
      </c>
      <c r="H1004" s="759">
        <v>38.200000000000003</v>
      </c>
      <c r="I1004" s="759">
        <v>932.4</v>
      </c>
      <c r="J1004" s="759">
        <v>21.6</v>
      </c>
      <c r="K1004" s="759">
        <v>56.5</v>
      </c>
      <c r="L1004" s="759">
        <v>190.8</v>
      </c>
      <c r="M1004" s="759">
        <v>162.5</v>
      </c>
      <c r="N1004" s="759">
        <v>85.2</v>
      </c>
      <c r="O1004" s="759">
        <v>28</v>
      </c>
      <c r="P1004" s="760">
        <v>15.9</v>
      </c>
      <c r="Q1004" s="760">
        <v>14.1</v>
      </c>
      <c r="R1004" s="760">
        <v>14.87</v>
      </c>
      <c r="S1004" s="760">
        <v>14.96</v>
      </c>
      <c r="T1004" s="759">
        <v>747.8</v>
      </c>
      <c r="U1004" s="760">
        <v>8.3800000000000008</v>
      </c>
      <c r="V1004" s="295">
        <v>1</v>
      </c>
    </row>
    <row r="1005" spans="1:22" s="761" customFormat="1" ht="13.5" customHeight="1">
      <c r="A1005" s="509"/>
      <c r="B1005" s="511"/>
      <c r="C1005" s="509"/>
      <c r="D1005" s="622" t="s">
        <v>1000</v>
      </c>
      <c r="E1005" s="759">
        <v>130</v>
      </c>
      <c r="F1005" s="759">
        <v>136</v>
      </c>
      <c r="G1005" s="759">
        <v>6.6</v>
      </c>
      <c r="H1005" s="759">
        <v>24</v>
      </c>
      <c r="I1005" s="759">
        <v>264.2</v>
      </c>
      <c r="J1005" s="759">
        <v>15.5</v>
      </c>
      <c r="K1005" s="759">
        <v>64.8</v>
      </c>
      <c r="L1005" s="759">
        <v>167</v>
      </c>
      <c r="M1005" s="759">
        <v>155.19999999999999</v>
      </c>
      <c r="N1005" s="759">
        <v>92.9</v>
      </c>
      <c r="O1005" s="759">
        <v>28.2</v>
      </c>
      <c r="P1005" s="760">
        <v>13.98</v>
      </c>
      <c r="Q1005" s="760">
        <v>14.76</v>
      </c>
      <c r="R1005" s="760">
        <v>14.15</v>
      </c>
      <c r="S1005" s="760">
        <v>14.3</v>
      </c>
      <c r="T1005" s="759">
        <v>714.8</v>
      </c>
      <c r="U1005" s="760">
        <v>10.199999999999999</v>
      </c>
      <c r="V1005" s="295">
        <v>2</v>
      </c>
    </row>
    <row r="1006" spans="1:22" s="761" customFormat="1" ht="13.5" customHeight="1">
      <c r="A1006" s="509"/>
      <c r="B1006" s="511"/>
      <c r="C1006" s="509"/>
      <c r="D1006" s="622" t="s">
        <v>1001</v>
      </c>
      <c r="E1006" s="759">
        <v>123.8</v>
      </c>
      <c r="F1006" s="759">
        <v>138</v>
      </c>
      <c r="G1006" s="759">
        <v>1.7</v>
      </c>
      <c r="H1006" s="759">
        <v>16.2</v>
      </c>
      <c r="I1006" s="759">
        <v>852.9</v>
      </c>
      <c r="J1006" s="759">
        <v>10.199999999999999</v>
      </c>
      <c r="K1006" s="759">
        <v>63</v>
      </c>
      <c r="L1006" s="759">
        <v>249.8</v>
      </c>
      <c r="M1006" s="759">
        <v>235.4</v>
      </c>
      <c r="N1006" s="759">
        <v>94.2</v>
      </c>
      <c r="O1006" s="759">
        <v>28.5</v>
      </c>
      <c r="P1006" s="760">
        <v>16.23</v>
      </c>
      <c r="Q1006" s="760">
        <v>14.72</v>
      </c>
      <c r="R1006" s="760">
        <v>15.68</v>
      </c>
      <c r="S1006" s="760">
        <v>15.54</v>
      </c>
      <c r="T1006" s="759">
        <v>777.2</v>
      </c>
      <c r="U1006" s="760">
        <v>10.94</v>
      </c>
      <c r="V1006" s="295">
        <v>1</v>
      </c>
    </row>
    <row r="1007" spans="1:22" s="761" customFormat="1" ht="13.5" customHeight="1">
      <c r="A1007" s="509"/>
      <c r="B1007" s="511"/>
      <c r="C1007" s="509"/>
      <c r="D1007" s="622" t="s">
        <v>1002</v>
      </c>
      <c r="E1007" s="759">
        <v>128.30000000000001</v>
      </c>
      <c r="F1007" s="759">
        <v>152</v>
      </c>
      <c r="G1007" s="759">
        <v>5.2</v>
      </c>
      <c r="H1007" s="759">
        <v>32.299999999999997</v>
      </c>
      <c r="I1007" s="759">
        <v>521.20000000000005</v>
      </c>
      <c r="J1007" s="759">
        <v>22.8</v>
      </c>
      <c r="K1007" s="759">
        <v>70.599999999999994</v>
      </c>
      <c r="L1007" s="759">
        <v>141.69999999999999</v>
      </c>
      <c r="M1007" s="759">
        <v>121.4</v>
      </c>
      <c r="N1007" s="759">
        <v>85.7</v>
      </c>
      <c r="O1007" s="759">
        <v>29.5</v>
      </c>
      <c r="P1007" s="760">
        <v>14.32</v>
      </c>
      <c r="Q1007" s="760">
        <v>14.91</v>
      </c>
      <c r="R1007" s="760">
        <v>14.29</v>
      </c>
      <c r="S1007" s="760">
        <v>14.51</v>
      </c>
      <c r="T1007" s="759">
        <v>725.3</v>
      </c>
      <c r="U1007" s="760">
        <v>8.1999999999999993</v>
      </c>
      <c r="V1007" s="295">
        <v>1</v>
      </c>
    </row>
    <row r="1008" spans="1:22" s="761" customFormat="1" ht="13.5" customHeight="1">
      <c r="A1008" s="509"/>
      <c r="B1008" s="511"/>
      <c r="C1008" s="509"/>
      <c r="D1008" s="622" t="s">
        <v>1003</v>
      </c>
      <c r="E1008" s="759">
        <v>123</v>
      </c>
      <c r="F1008" s="759">
        <v>140</v>
      </c>
      <c r="G1008" s="759">
        <v>4.5</v>
      </c>
      <c r="H1008" s="759">
        <v>19.399999999999999</v>
      </c>
      <c r="I1008" s="759">
        <v>331.1</v>
      </c>
      <c r="J1008" s="759">
        <v>16.100000000000001</v>
      </c>
      <c r="K1008" s="759">
        <v>83.1</v>
      </c>
      <c r="L1008" s="759">
        <v>223.6</v>
      </c>
      <c r="M1008" s="759">
        <v>194.5</v>
      </c>
      <c r="N1008" s="759">
        <v>87</v>
      </c>
      <c r="O1008" s="759">
        <v>28.2</v>
      </c>
      <c r="P1008" s="760">
        <v>16.899999999999999</v>
      </c>
      <c r="Q1008" s="760">
        <v>16.62</v>
      </c>
      <c r="R1008" s="760">
        <v>16.850000000000001</v>
      </c>
      <c r="S1008" s="760">
        <v>16.79</v>
      </c>
      <c r="T1008" s="759">
        <v>839.5</v>
      </c>
      <c r="U1008" s="760">
        <v>10.46</v>
      </c>
      <c r="V1008" s="295">
        <v>1</v>
      </c>
    </row>
    <row r="1009" spans="1:22" s="761" customFormat="1" ht="13.5" customHeight="1">
      <c r="A1009" s="509"/>
      <c r="B1009" s="511"/>
      <c r="C1009" s="509"/>
      <c r="D1009" s="622" t="s">
        <v>715</v>
      </c>
      <c r="E1009" s="759">
        <v>125.2</v>
      </c>
      <c r="F1009" s="759">
        <v>134</v>
      </c>
      <c r="G1009" s="759">
        <v>2.7</v>
      </c>
      <c r="H1009" s="759">
        <v>24.9</v>
      </c>
      <c r="I1009" s="759">
        <v>810.8</v>
      </c>
      <c r="J1009" s="759">
        <v>17.899999999999999</v>
      </c>
      <c r="K1009" s="759">
        <v>71.8</v>
      </c>
      <c r="L1009" s="759">
        <v>186</v>
      </c>
      <c r="M1009" s="759">
        <v>179.7</v>
      </c>
      <c r="N1009" s="759">
        <v>96.6</v>
      </c>
      <c r="O1009" s="759">
        <v>27</v>
      </c>
      <c r="P1009" s="760">
        <v>14.65</v>
      </c>
      <c r="Q1009" s="760">
        <v>15.22</v>
      </c>
      <c r="R1009" s="760">
        <v>15.65</v>
      </c>
      <c r="S1009" s="760">
        <v>15.17</v>
      </c>
      <c r="T1009" s="759">
        <v>758.7</v>
      </c>
      <c r="U1009" s="760">
        <v>7.03</v>
      </c>
      <c r="V1009" s="295">
        <v>2</v>
      </c>
    </row>
    <row r="1010" spans="1:22" s="761" customFormat="1" ht="13.5" customHeight="1">
      <c r="A1010" s="509"/>
      <c r="B1010" s="511"/>
      <c r="C1010" s="509"/>
      <c r="D1010" s="638" t="s">
        <v>716</v>
      </c>
      <c r="E1010" s="763">
        <v>124.3</v>
      </c>
      <c r="F1010" s="763">
        <v>141.6</v>
      </c>
      <c r="G1010" s="763">
        <v>3.8</v>
      </c>
      <c r="H1010" s="763">
        <v>23.7</v>
      </c>
      <c r="I1010" s="763">
        <v>623.5</v>
      </c>
      <c r="J1010" s="763">
        <v>16.5</v>
      </c>
      <c r="K1010" s="763">
        <v>71.099999999999994</v>
      </c>
      <c r="L1010" s="763">
        <v>198.3</v>
      </c>
      <c r="M1010" s="763">
        <v>178.3</v>
      </c>
      <c r="N1010" s="763">
        <v>89.7</v>
      </c>
      <c r="O1010" s="763">
        <v>28.6</v>
      </c>
      <c r="P1010" s="764">
        <v>15.09</v>
      </c>
      <c r="Q1010" s="764">
        <v>14.51</v>
      </c>
      <c r="R1010" s="764">
        <v>14.84</v>
      </c>
      <c r="S1010" s="764">
        <v>14.82</v>
      </c>
      <c r="T1010" s="763">
        <v>740.8</v>
      </c>
      <c r="U1010" s="764">
        <v>7.92</v>
      </c>
      <c r="V1010" s="625">
        <v>1</v>
      </c>
    </row>
    <row r="1011" spans="1:22" s="761" customFormat="1" ht="13.5" customHeight="1">
      <c r="A1011" s="509" t="s">
        <v>747</v>
      </c>
      <c r="B1011" s="511"/>
      <c r="C1011" s="509" t="s">
        <v>1004</v>
      </c>
      <c r="D1011" s="295" t="s">
        <v>996</v>
      </c>
      <c r="E1011" s="759">
        <v>136.5</v>
      </c>
      <c r="F1011" s="759">
        <v>142</v>
      </c>
      <c r="G1011" s="759">
        <v>3.7</v>
      </c>
      <c r="H1011" s="759">
        <v>21.2</v>
      </c>
      <c r="I1011" s="759">
        <v>479.7</v>
      </c>
      <c r="J1011" s="759">
        <v>18.100000000000001</v>
      </c>
      <c r="K1011" s="759">
        <v>85.1</v>
      </c>
      <c r="L1011" s="759">
        <v>274.10000000000002</v>
      </c>
      <c r="M1011" s="759">
        <v>247.3</v>
      </c>
      <c r="N1011" s="759">
        <v>90.2</v>
      </c>
      <c r="O1011" s="759">
        <v>27.1</v>
      </c>
      <c r="P1011" s="759">
        <v>179.78</v>
      </c>
      <c r="Q1011" s="759">
        <v>169.54</v>
      </c>
      <c r="R1011" s="759"/>
      <c r="S1011" s="759">
        <v>174.66</v>
      </c>
      <c r="T1011" s="759">
        <v>698.7</v>
      </c>
      <c r="U1011" s="760">
        <v>6.4</v>
      </c>
      <c r="V1011" s="295">
        <v>1</v>
      </c>
    </row>
    <row r="1012" spans="1:22" s="761" customFormat="1" ht="13.5" customHeight="1">
      <c r="A1012" s="509"/>
      <c r="B1012" s="511"/>
      <c r="C1012" s="509"/>
      <c r="D1012" s="295" t="s">
        <v>714</v>
      </c>
      <c r="E1012" s="759">
        <v>124</v>
      </c>
      <c r="F1012" s="759">
        <v>130</v>
      </c>
      <c r="G1012" s="759">
        <v>3.6</v>
      </c>
      <c r="H1012" s="759">
        <v>21.5</v>
      </c>
      <c r="I1012" s="759">
        <v>497.2</v>
      </c>
      <c r="J1012" s="759">
        <v>13.5</v>
      </c>
      <c r="K1012" s="759">
        <v>62.8</v>
      </c>
      <c r="L1012" s="759">
        <v>223</v>
      </c>
      <c r="M1012" s="759">
        <v>201.6</v>
      </c>
      <c r="N1012" s="759">
        <v>90.4</v>
      </c>
      <c r="O1012" s="759">
        <v>26.3</v>
      </c>
      <c r="P1012" s="759">
        <v>180.19</v>
      </c>
      <c r="Q1012" s="759">
        <v>178.33</v>
      </c>
      <c r="R1012" s="759"/>
      <c r="S1012" s="759">
        <v>179.26</v>
      </c>
      <c r="T1012" s="759">
        <v>711.4</v>
      </c>
      <c r="U1012" s="760">
        <v>4.54</v>
      </c>
      <c r="V1012" s="295">
        <v>2</v>
      </c>
    </row>
    <row r="1013" spans="1:22" s="761" customFormat="1" ht="13.5" customHeight="1">
      <c r="A1013" s="509"/>
      <c r="B1013" s="511"/>
      <c r="C1013" s="509"/>
      <c r="D1013" s="295" t="s">
        <v>997</v>
      </c>
      <c r="E1013" s="759">
        <v>106</v>
      </c>
      <c r="F1013" s="759">
        <v>156</v>
      </c>
      <c r="G1013" s="759">
        <v>4.2</v>
      </c>
      <c r="H1013" s="759">
        <v>21</v>
      </c>
      <c r="I1013" s="759">
        <v>404.8</v>
      </c>
      <c r="J1013" s="759">
        <v>16.100000000000001</v>
      </c>
      <c r="K1013" s="759">
        <v>76.400000000000006</v>
      </c>
      <c r="L1013" s="759">
        <v>173.9</v>
      </c>
      <c r="M1013" s="759">
        <v>146.4</v>
      </c>
      <c r="N1013" s="759">
        <v>84.2</v>
      </c>
      <c r="O1013" s="759">
        <v>29.7</v>
      </c>
      <c r="P1013" s="759">
        <v>184.15</v>
      </c>
      <c r="Q1013" s="759">
        <v>161.91</v>
      </c>
      <c r="R1013" s="759"/>
      <c r="S1013" s="759">
        <v>173.03</v>
      </c>
      <c r="T1013" s="759">
        <v>692.1</v>
      </c>
      <c r="U1013" s="760">
        <v>5.73</v>
      </c>
      <c r="V1013" s="295">
        <v>3</v>
      </c>
    </row>
    <row r="1014" spans="1:22" s="761" customFormat="1" ht="13.5" customHeight="1">
      <c r="A1014" s="509"/>
      <c r="B1014" s="511"/>
      <c r="C1014" s="509"/>
      <c r="D1014" s="295" t="s">
        <v>998</v>
      </c>
      <c r="E1014" s="759">
        <v>119.5</v>
      </c>
      <c r="F1014" s="759">
        <v>151</v>
      </c>
      <c r="G1014" s="759">
        <v>1.7</v>
      </c>
      <c r="H1014" s="759">
        <v>18.600000000000001</v>
      </c>
      <c r="I1014" s="759">
        <v>994.1</v>
      </c>
      <c r="J1014" s="759">
        <v>12.6</v>
      </c>
      <c r="K1014" s="759">
        <v>67.7</v>
      </c>
      <c r="L1014" s="759">
        <v>249.8</v>
      </c>
      <c r="M1014" s="759">
        <v>235.6</v>
      </c>
      <c r="N1014" s="759">
        <v>94.3</v>
      </c>
      <c r="O1014" s="759">
        <v>29.1</v>
      </c>
      <c r="P1014" s="759">
        <v>234.09</v>
      </c>
      <c r="Q1014" s="759">
        <v>215.85</v>
      </c>
      <c r="R1014" s="759"/>
      <c r="S1014" s="759">
        <v>224.97</v>
      </c>
      <c r="T1014" s="759">
        <v>899.9</v>
      </c>
      <c r="U1014" s="760">
        <v>10.76</v>
      </c>
      <c r="V1014" s="295">
        <v>1</v>
      </c>
    </row>
    <row r="1015" spans="1:22" s="761" customFormat="1" ht="13.5" customHeight="1">
      <c r="A1015" s="509"/>
      <c r="B1015" s="511"/>
      <c r="C1015" s="509"/>
      <c r="D1015" s="295" t="s">
        <v>999</v>
      </c>
      <c r="E1015" s="759">
        <v>138</v>
      </c>
      <c r="F1015" s="759">
        <v>132</v>
      </c>
      <c r="G1015" s="759">
        <v>1.4</v>
      </c>
      <c r="H1015" s="759">
        <v>18.600000000000001</v>
      </c>
      <c r="I1015" s="759">
        <v>92.7</v>
      </c>
      <c r="J1015" s="759">
        <v>12.8</v>
      </c>
      <c r="K1015" s="759">
        <v>68.8</v>
      </c>
      <c r="L1015" s="759">
        <v>220.5</v>
      </c>
      <c r="M1015" s="759">
        <v>206.4</v>
      </c>
      <c r="N1015" s="759">
        <v>93.6</v>
      </c>
      <c r="O1015" s="759">
        <v>29.5</v>
      </c>
      <c r="P1015" s="759">
        <v>155.4</v>
      </c>
      <c r="Q1015" s="759">
        <v>149.5</v>
      </c>
      <c r="R1015" s="759"/>
      <c r="S1015" s="759">
        <v>152.44999999999999</v>
      </c>
      <c r="T1015" s="759">
        <v>608.6</v>
      </c>
      <c r="U1015" s="760">
        <v>7.4</v>
      </c>
      <c r="V1015" s="295">
        <v>1</v>
      </c>
    </row>
    <row r="1016" spans="1:22" s="761" customFormat="1" ht="13.5" customHeight="1">
      <c r="A1016" s="509"/>
      <c r="B1016" s="511"/>
      <c r="C1016" s="509"/>
      <c r="D1016" s="295" t="s">
        <v>776</v>
      </c>
      <c r="E1016" s="759">
        <v>113</v>
      </c>
      <c r="F1016" s="759">
        <v>140</v>
      </c>
      <c r="G1016" s="759">
        <v>3.7</v>
      </c>
      <c r="H1016" s="759">
        <v>38.200000000000003</v>
      </c>
      <c r="I1016" s="759">
        <v>932.4</v>
      </c>
      <c r="J1016" s="759">
        <v>20.5</v>
      </c>
      <c r="K1016" s="759">
        <v>53.7</v>
      </c>
      <c r="L1016" s="759">
        <v>206.5</v>
      </c>
      <c r="M1016" s="759">
        <v>167.8</v>
      </c>
      <c r="N1016" s="759">
        <v>81.3</v>
      </c>
      <c r="O1016" s="759">
        <v>29</v>
      </c>
      <c r="P1016" s="759">
        <v>181.9</v>
      </c>
      <c r="Q1016" s="759">
        <v>175.3</v>
      </c>
      <c r="R1016" s="759"/>
      <c r="S1016" s="759">
        <v>178.6</v>
      </c>
      <c r="T1016" s="759">
        <v>713</v>
      </c>
      <c r="U1016" s="760">
        <v>4.26</v>
      </c>
      <c r="V1016" s="295">
        <v>3</v>
      </c>
    </row>
    <row r="1017" spans="1:22" s="761" customFormat="1" ht="13.5" customHeight="1">
      <c r="A1017" s="509"/>
      <c r="B1017" s="511"/>
      <c r="C1017" s="509"/>
      <c r="D1017" s="295" t="s">
        <v>1000</v>
      </c>
      <c r="E1017" s="759">
        <v>123</v>
      </c>
      <c r="F1017" s="759">
        <v>136</v>
      </c>
      <c r="G1017" s="759">
        <v>6.7</v>
      </c>
      <c r="H1017" s="759">
        <v>18.899999999999999</v>
      </c>
      <c r="I1017" s="759">
        <v>184.4</v>
      </c>
      <c r="J1017" s="759">
        <v>14.7</v>
      </c>
      <c r="K1017" s="759">
        <v>77.7</v>
      </c>
      <c r="L1017" s="759">
        <v>180.6</v>
      </c>
      <c r="M1017" s="759">
        <v>170.9</v>
      </c>
      <c r="N1017" s="759">
        <v>94.6</v>
      </c>
      <c r="O1017" s="759">
        <v>32.799999999999997</v>
      </c>
      <c r="P1017" s="759">
        <v>196.37</v>
      </c>
      <c r="Q1017" s="759">
        <v>186.13</v>
      </c>
      <c r="R1017" s="759"/>
      <c r="S1017" s="759">
        <v>191.25</v>
      </c>
      <c r="T1017" s="759">
        <v>765</v>
      </c>
      <c r="U1017" s="760">
        <v>8.9</v>
      </c>
      <c r="V1017" s="295">
        <v>1</v>
      </c>
    </row>
    <row r="1018" spans="1:22" s="761" customFormat="1" ht="13.5" customHeight="1">
      <c r="A1018" s="509"/>
      <c r="B1018" s="511"/>
      <c r="C1018" s="509"/>
      <c r="D1018" s="295" t="s">
        <v>1001</v>
      </c>
      <c r="E1018" s="759">
        <v>118.5</v>
      </c>
      <c r="F1018" s="759">
        <v>139</v>
      </c>
      <c r="G1018" s="759">
        <v>1.7</v>
      </c>
      <c r="H1018" s="759">
        <v>18.600000000000001</v>
      </c>
      <c r="I1018" s="759">
        <v>994.1</v>
      </c>
      <c r="J1018" s="759">
        <v>12.6</v>
      </c>
      <c r="K1018" s="759">
        <v>67.7</v>
      </c>
      <c r="L1018" s="759">
        <v>249.8</v>
      </c>
      <c r="M1018" s="759">
        <v>235.6</v>
      </c>
      <c r="N1018" s="759">
        <v>94.3</v>
      </c>
      <c r="O1018" s="759">
        <v>29.1</v>
      </c>
      <c r="P1018" s="759">
        <v>179.21</v>
      </c>
      <c r="Q1018" s="759">
        <v>192.9</v>
      </c>
      <c r="R1018" s="759"/>
      <c r="S1018" s="759">
        <v>186.06</v>
      </c>
      <c r="T1018" s="759">
        <v>744.2</v>
      </c>
      <c r="U1018" s="760">
        <v>5.82</v>
      </c>
      <c r="V1018" s="295">
        <v>3</v>
      </c>
    </row>
    <row r="1019" spans="1:22" s="761" customFormat="1" ht="13.5" customHeight="1">
      <c r="A1019" s="509"/>
      <c r="B1019" s="511"/>
      <c r="C1019" s="509"/>
      <c r="D1019" s="295" t="s">
        <v>1002</v>
      </c>
      <c r="E1019" s="759">
        <v>134</v>
      </c>
      <c r="F1019" s="759">
        <v>152</v>
      </c>
      <c r="G1019" s="759">
        <v>7.1</v>
      </c>
      <c r="H1019" s="759">
        <v>21.1</v>
      </c>
      <c r="I1019" s="759">
        <v>197.5</v>
      </c>
      <c r="J1019" s="759">
        <v>19.5</v>
      </c>
      <c r="K1019" s="759">
        <v>92.3</v>
      </c>
      <c r="L1019" s="759">
        <v>166.5</v>
      </c>
      <c r="M1019" s="759">
        <v>146.19999999999999</v>
      </c>
      <c r="N1019" s="759">
        <v>87.8</v>
      </c>
      <c r="O1019" s="759">
        <v>29.6</v>
      </c>
      <c r="P1019" s="759">
        <v>185.3</v>
      </c>
      <c r="Q1019" s="759">
        <v>183.1</v>
      </c>
      <c r="R1019" s="759"/>
      <c r="S1019" s="759">
        <v>184.2</v>
      </c>
      <c r="T1019" s="759">
        <v>736.8</v>
      </c>
      <c r="U1019" s="760">
        <v>1.35</v>
      </c>
      <c r="V1019" s="295">
        <v>2</v>
      </c>
    </row>
    <row r="1020" spans="1:22" s="761" customFormat="1" ht="13.5" customHeight="1">
      <c r="A1020" s="509"/>
      <c r="B1020" s="511"/>
      <c r="C1020" s="509"/>
      <c r="D1020" s="295" t="s">
        <v>1003</v>
      </c>
      <c r="E1020" s="759">
        <v>124</v>
      </c>
      <c r="F1020" s="759">
        <v>144</v>
      </c>
      <c r="G1020" s="759">
        <v>4.5</v>
      </c>
      <c r="H1020" s="759">
        <v>21.9</v>
      </c>
      <c r="I1020" s="759">
        <v>386.7</v>
      </c>
      <c r="J1020" s="759">
        <v>16.8</v>
      </c>
      <c r="K1020" s="759">
        <v>76.5</v>
      </c>
      <c r="L1020" s="759">
        <v>196.8</v>
      </c>
      <c r="M1020" s="759">
        <v>184.6</v>
      </c>
      <c r="N1020" s="759">
        <v>93.8</v>
      </c>
      <c r="O1020" s="759">
        <v>28.4</v>
      </c>
      <c r="P1020" s="759">
        <v>158.5</v>
      </c>
      <c r="Q1020" s="759">
        <v>153.80000000000001</v>
      </c>
      <c r="R1020" s="759"/>
      <c r="S1020" s="759">
        <v>156.15</v>
      </c>
      <c r="T1020" s="759">
        <v>657.2</v>
      </c>
      <c r="U1020" s="760">
        <v>10.31</v>
      </c>
      <c r="V1020" s="295">
        <v>1</v>
      </c>
    </row>
    <row r="1021" spans="1:22" s="761" customFormat="1" ht="13.5" customHeight="1">
      <c r="A1021" s="509"/>
      <c r="B1021" s="511"/>
      <c r="C1021" s="509"/>
      <c r="D1021" s="295" t="s">
        <v>715</v>
      </c>
      <c r="E1021" s="759">
        <v>124.5</v>
      </c>
      <c r="F1021" s="759">
        <v>135</v>
      </c>
      <c r="G1021" s="759">
        <v>2.8</v>
      </c>
      <c r="H1021" s="759">
        <v>23.7</v>
      </c>
      <c r="I1021" s="759">
        <v>742.1</v>
      </c>
      <c r="J1021" s="759">
        <v>16.600000000000001</v>
      </c>
      <c r="K1021" s="759">
        <v>70</v>
      </c>
      <c r="L1021" s="759">
        <v>190.7</v>
      </c>
      <c r="M1021" s="759">
        <v>176.7</v>
      </c>
      <c r="N1021" s="759">
        <v>92.7</v>
      </c>
      <c r="O1021" s="759">
        <v>27.7</v>
      </c>
      <c r="P1021" s="759">
        <v>181.8</v>
      </c>
      <c r="Q1021" s="759">
        <v>194.94</v>
      </c>
      <c r="R1021" s="759"/>
      <c r="S1021" s="759">
        <v>188.37</v>
      </c>
      <c r="T1021" s="759">
        <v>753.5</v>
      </c>
      <c r="U1021" s="760">
        <v>4.9400000000000004</v>
      </c>
      <c r="V1021" s="295">
        <v>2</v>
      </c>
    </row>
    <row r="1022" spans="1:22" s="761" customFormat="1" ht="13.5" customHeight="1">
      <c r="A1022" s="509"/>
      <c r="B1022" s="511"/>
      <c r="C1022" s="509"/>
      <c r="D1022" s="625" t="s">
        <v>716</v>
      </c>
      <c r="E1022" s="763">
        <v>123.7</v>
      </c>
      <c r="F1022" s="763">
        <v>141.5</v>
      </c>
      <c r="G1022" s="763">
        <v>3.7</v>
      </c>
      <c r="H1022" s="763">
        <v>22.1</v>
      </c>
      <c r="I1022" s="763">
        <v>536.9</v>
      </c>
      <c r="J1022" s="763">
        <v>15.8</v>
      </c>
      <c r="K1022" s="763">
        <v>72.599999999999994</v>
      </c>
      <c r="L1022" s="763">
        <v>212</v>
      </c>
      <c r="M1022" s="763">
        <v>192.6</v>
      </c>
      <c r="N1022" s="763">
        <v>90.7</v>
      </c>
      <c r="O1022" s="763">
        <v>28.9</v>
      </c>
      <c r="P1022" s="763">
        <v>183.34</v>
      </c>
      <c r="Q1022" s="763">
        <v>178.3</v>
      </c>
      <c r="R1022" s="763"/>
      <c r="S1022" s="763">
        <v>180.82</v>
      </c>
      <c r="T1022" s="763">
        <v>725.5</v>
      </c>
      <c r="U1022" s="764">
        <v>6.4</v>
      </c>
      <c r="V1022" s="625">
        <v>1</v>
      </c>
    </row>
    <row r="1023" spans="1:22" s="761" customFormat="1" ht="13.5" customHeight="1">
      <c r="A1023" s="509" t="s">
        <v>737</v>
      </c>
      <c r="B1023" s="511" t="s">
        <v>1006</v>
      </c>
      <c r="C1023" s="509" t="s">
        <v>982</v>
      </c>
      <c r="D1023" s="758" t="s">
        <v>983</v>
      </c>
      <c r="E1023" s="759">
        <v>118.7</v>
      </c>
      <c r="F1023" s="759">
        <v>141</v>
      </c>
      <c r="G1023" s="759">
        <v>4.8</v>
      </c>
      <c r="H1023" s="759">
        <v>20.8</v>
      </c>
      <c r="I1023" s="759">
        <v>333.3</v>
      </c>
      <c r="J1023" s="759">
        <v>15.6</v>
      </c>
      <c r="K1023" s="759">
        <v>75</v>
      </c>
      <c r="L1023" s="759">
        <v>259.10000000000002</v>
      </c>
      <c r="M1023" s="759">
        <v>231.6</v>
      </c>
      <c r="N1023" s="759">
        <v>89.4</v>
      </c>
      <c r="O1023" s="759">
        <v>23.4</v>
      </c>
      <c r="P1023" s="760">
        <v>14.9</v>
      </c>
      <c r="Q1023" s="760">
        <v>15.2</v>
      </c>
      <c r="R1023" s="760">
        <v>14.7</v>
      </c>
      <c r="S1023" s="760">
        <v>14.93</v>
      </c>
      <c r="T1023" s="759">
        <v>746.7</v>
      </c>
      <c r="U1023" s="760">
        <v>10.07</v>
      </c>
      <c r="V1023" s="295">
        <v>1</v>
      </c>
    </row>
    <row r="1024" spans="1:22" s="761" customFormat="1" ht="13.5" customHeight="1">
      <c r="A1024" s="509"/>
      <c r="B1024" s="511"/>
      <c r="C1024" s="509"/>
      <c r="D1024" s="758" t="s">
        <v>984</v>
      </c>
      <c r="E1024" s="759">
        <v>106.2</v>
      </c>
      <c r="F1024" s="759">
        <v>124</v>
      </c>
      <c r="G1024" s="759">
        <v>4.3</v>
      </c>
      <c r="H1024" s="759">
        <v>23.5</v>
      </c>
      <c r="I1024" s="759">
        <v>446.5</v>
      </c>
      <c r="J1024" s="759">
        <v>16.600000000000001</v>
      </c>
      <c r="K1024" s="759">
        <v>70.599999999999994</v>
      </c>
      <c r="L1024" s="759">
        <v>225.9</v>
      </c>
      <c r="M1024" s="759">
        <v>197.5</v>
      </c>
      <c r="N1024" s="759">
        <v>87.4</v>
      </c>
      <c r="O1024" s="759">
        <v>25.7</v>
      </c>
      <c r="P1024" s="760">
        <v>13.91</v>
      </c>
      <c r="Q1024" s="760">
        <v>14.5</v>
      </c>
      <c r="R1024" s="760">
        <v>14.83</v>
      </c>
      <c r="S1024" s="760">
        <v>14.41</v>
      </c>
      <c r="T1024" s="759">
        <v>720.7</v>
      </c>
      <c r="U1024" s="760">
        <v>10.31</v>
      </c>
      <c r="V1024" s="295">
        <v>1</v>
      </c>
    </row>
    <row r="1025" spans="1:22" s="761" customFormat="1" ht="13.5" customHeight="1">
      <c r="A1025" s="509"/>
      <c r="B1025" s="511"/>
      <c r="C1025" s="509"/>
      <c r="D1025" s="758" t="s">
        <v>985</v>
      </c>
      <c r="E1025" s="759">
        <v>112.4</v>
      </c>
      <c r="F1025" s="759">
        <v>162</v>
      </c>
      <c r="G1025" s="759">
        <v>6.1</v>
      </c>
      <c r="H1025" s="759">
        <v>23.5</v>
      </c>
      <c r="I1025" s="759">
        <v>285.2</v>
      </c>
      <c r="J1025" s="759">
        <v>15.6</v>
      </c>
      <c r="K1025" s="759">
        <v>66.400000000000006</v>
      </c>
      <c r="L1025" s="759">
        <v>224.6</v>
      </c>
      <c r="M1025" s="759">
        <v>191.8</v>
      </c>
      <c r="N1025" s="759">
        <v>85.4</v>
      </c>
      <c r="O1025" s="759">
        <v>26.5</v>
      </c>
      <c r="P1025" s="760">
        <v>14.2</v>
      </c>
      <c r="Q1025" s="760">
        <v>13.78</v>
      </c>
      <c r="R1025" s="760">
        <v>13.24</v>
      </c>
      <c r="S1025" s="760">
        <v>13.74</v>
      </c>
      <c r="T1025" s="759">
        <v>687</v>
      </c>
      <c r="U1025" s="760">
        <v>3.46</v>
      </c>
      <c r="V1025" s="295">
        <v>5</v>
      </c>
    </row>
    <row r="1026" spans="1:22" s="761" customFormat="1" ht="13.5" customHeight="1">
      <c r="A1026" s="509"/>
      <c r="B1026" s="511"/>
      <c r="C1026" s="509"/>
      <c r="D1026" s="758" t="s">
        <v>986</v>
      </c>
      <c r="E1026" s="759">
        <v>116.2</v>
      </c>
      <c r="F1026" s="759">
        <v>146</v>
      </c>
      <c r="G1026" s="759">
        <v>5.2</v>
      </c>
      <c r="H1026" s="759">
        <v>22.1</v>
      </c>
      <c r="I1026" s="759">
        <v>321.10000000000002</v>
      </c>
      <c r="J1026" s="759">
        <v>13.6</v>
      </c>
      <c r="K1026" s="759">
        <v>61.3</v>
      </c>
      <c r="L1026" s="759">
        <v>312.2</v>
      </c>
      <c r="M1026" s="759">
        <v>265</v>
      </c>
      <c r="N1026" s="759">
        <v>84.9</v>
      </c>
      <c r="O1026" s="759">
        <v>22.6</v>
      </c>
      <c r="P1026" s="760">
        <v>14.25</v>
      </c>
      <c r="Q1026" s="760">
        <v>13.28</v>
      </c>
      <c r="R1026" s="760">
        <v>13.88</v>
      </c>
      <c r="S1026" s="760">
        <v>13.8</v>
      </c>
      <c r="T1026" s="759">
        <v>690.2</v>
      </c>
      <c r="U1026" s="760">
        <v>8.83</v>
      </c>
      <c r="V1026" s="295">
        <v>2</v>
      </c>
    </row>
    <row r="1027" spans="1:22" s="761" customFormat="1" ht="13.5" customHeight="1">
      <c r="A1027" s="509"/>
      <c r="B1027" s="511"/>
      <c r="C1027" s="509"/>
      <c r="D1027" s="758" t="s">
        <v>987</v>
      </c>
      <c r="E1027" s="759">
        <v>118</v>
      </c>
      <c r="F1027" s="759">
        <v>130</v>
      </c>
      <c r="G1027" s="759">
        <v>1.5</v>
      </c>
      <c r="H1027" s="759">
        <v>16.899999999999999</v>
      </c>
      <c r="I1027" s="759">
        <v>1034.2</v>
      </c>
      <c r="J1027" s="759">
        <v>13.2</v>
      </c>
      <c r="K1027" s="759">
        <v>78.099999999999994</v>
      </c>
      <c r="L1027" s="759">
        <v>219.6</v>
      </c>
      <c r="M1027" s="759">
        <v>181</v>
      </c>
      <c r="N1027" s="759">
        <v>82.4</v>
      </c>
      <c r="O1027" s="759">
        <v>26</v>
      </c>
      <c r="P1027" s="760">
        <v>10.3</v>
      </c>
      <c r="Q1027" s="760">
        <v>11.5</v>
      </c>
      <c r="R1027" s="760">
        <v>11.4</v>
      </c>
      <c r="S1027" s="760">
        <v>11.07</v>
      </c>
      <c r="T1027" s="759">
        <v>553.29999999999995</v>
      </c>
      <c r="U1027" s="760">
        <v>3.75</v>
      </c>
      <c r="V1027" s="295">
        <v>5</v>
      </c>
    </row>
    <row r="1028" spans="1:22" s="761" customFormat="1" ht="13.5" customHeight="1">
      <c r="A1028" s="509"/>
      <c r="B1028" s="511"/>
      <c r="C1028" s="509"/>
      <c r="D1028" s="758" t="s">
        <v>988</v>
      </c>
      <c r="E1028" s="759">
        <v>95.8</v>
      </c>
      <c r="F1028" s="759">
        <v>129</v>
      </c>
      <c r="G1028" s="759">
        <v>4</v>
      </c>
      <c r="H1028" s="759">
        <v>29.9</v>
      </c>
      <c r="I1028" s="759">
        <v>650.29999999999995</v>
      </c>
      <c r="J1028" s="759">
        <v>20.100000000000001</v>
      </c>
      <c r="K1028" s="759">
        <v>67.3</v>
      </c>
      <c r="L1028" s="759">
        <v>205.7</v>
      </c>
      <c r="M1028" s="759">
        <v>176.9</v>
      </c>
      <c r="N1028" s="759">
        <v>86</v>
      </c>
      <c r="O1028" s="759">
        <v>25.6</v>
      </c>
      <c r="P1028" s="760">
        <v>16.14</v>
      </c>
      <c r="Q1028" s="760">
        <v>15.15</v>
      </c>
      <c r="R1028" s="760">
        <v>15.62</v>
      </c>
      <c r="S1028" s="760">
        <v>15.64</v>
      </c>
      <c r="T1028" s="759">
        <v>781.8</v>
      </c>
      <c r="U1028" s="760">
        <v>5.99</v>
      </c>
      <c r="V1028" s="295">
        <v>4</v>
      </c>
    </row>
    <row r="1029" spans="1:22" s="761" customFormat="1" ht="13.5" customHeight="1">
      <c r="A1029" s="509"/>
      <c r="B1029" s="511"/>
      <c r="C1029" s="509"/>
      <c r="D1029" s="758" t="s">
        <v>989</v>
      </c>
      <c r="E1029" s="759">
        <v>130</v>
      </c>
      <c r="F1029" s="759">
        <v>136</v>
      </c>
      <c r="G1029" s="759">
        <v>6.1</v>
      </c>
      <c r="H1029" s="759">
        <v>21.5</v>
      </c>
      <c r="I1029" s="759">
        <v>252.5</v>
      </c>
      <c r="J1029" s="759">
        <v>16.600000000000001</v>
      </c>
      <c r="K1029" s="759">
        <v>77.2</v>
      </c>
      <c r="L1029" s="759">
        <v>221.3</v>
      </c>
      <c r="M1029" s="759">
        <v>187.1</v>
      </c>
      <c r="N1029" s="759">
        <v>84.5</v>
      </c>
      <c r="O1029" s="759">
        <v>24</v>
      </c>
      <c r="P1029" s="760">
        <v>12.12</v>
      </c>
      <c r="Q1029" s="760">
        <v>12.89</v>
      </c>
      <c r="R1029" s="760">
        <v>12.88</v>
      </c>
      <c r="S1029" s="760">
        <v>12.63</v>
      </c>
      <c r="T1029" s="759">
        <v>631.5</v>
      </c>
      <c r="U1029" s="760">
        <v>8.1999999999999993</v>
      </c>
      <c r="V1029" s="295">
        <v>1</v>
      </c>
    </row>
    <row r="1030" spans="1:22" s="761" customFormat="1" ht="13.5" customHeight="1">
      <c r="A1030" s="509"/>
      <c r="B1030" s="511"/>
      <c r="C1030" s="509"/>
      <c r="D1030" s="758" t="s">
        <v>990</v>
      </c>
      <c r="E1030" s="759">
        <v>116.5</v>
      </c>
      <c r="F1030" s="759">
        <v>133</v>
      </c>
      <c r="G1030" s="759">
        <v>1.7</v>
      </c>
      <c r="H1030" s="759">
        <v>17.3</v>
      </c>
      <c r="I1030" s="759">
        <v>917.6</v>
      </c>
      <c r="J1030" s="759">
        <v>13.1</v>
      </c>
      <c r="K1030" s="759">
        <v>75.7</v>
      </c>
      <c r="L1030" s="759">
        <v>289.89999999999998</v>
      </c>
      <c r="M1030" s="759">
        <v>256.5</v>
      </c>
      <c r="N1030" s="759">
        <v>88.5</v>
      </c>
      <c r="O1030" s="759">
        <v>25</v>
      </c>
      <c r="P1030" s="760">
        <v>14.54</v>
      </c>
      <c r="Q1030" s="760">
        <v>13.86</v>
      </c>
      <c r="R1030" s="760">
        <v>14.3</v>
      </c>
      <c r="S1030" s="760">
        <v>14.23</v>
      </c>
      <c r="T1030" s="759">
        <v>711.7</v>
      </c>
      <c r="U1030" s="760">
        <v>12.55</v>
      </c>
      <c r="V1030" s="295">
        <v>1</v>
      </c>
    </row>
    <row r="1031" spans="1:22" s="761" customFormat="1" ht="13.5" customHeight="1">
      <c r="A1031" s="509"/>
      <c r="B1031" s="511"/>
      <c r="C1031" s="509"/>
      <c r="D1031" s="758" t="s">
        <v>991</v>
      </c>
      <c r="E1031" s="759">
        <v>113.5</v>
      </c>
      <c r="F1031" s="759">
        <v>128</v>
      </c>
      <c r="G1031" s="759">
        <v>5.2</v>
      </c>
      <c r="H1031" s="759">
        <v>23.1</v>
      </c>
      <c r="I1031" s="759">
        <v>344.6</v>
      </c>
      <c r="J1031" s="759">
        <v>17.8</v>
      </c>
      <c r="K1031" s="759">
        <v>77</v>
      </c>
      <c r="L1031" s="759">
        <v>198.7</v>
      </c>
      <c r="M1031" s="759">
        <v>173.8</v>
      </c>
      <c r="N1031" s="759">
        <v>87.5</v>
      </c>
      <c r="O1031" s="759">
        <v>25.8</v>
      </c>
      <c r="P1031" s="760">
        <v>12.6</v>
      </c>
      <c r="Q1031" s="760">
        <v>14.3</v>
      </c>
      <c r="R1031" s="760">
        <v>14.33</v>
      </c>
      <c r="S1031" s="760">
        <v>13.74</v>
      </c>
      <c r="T1031" s="759">
        <v>687.2</v>
      </c>
      <c r="U1031" s="760">
        <v>7.09</v>
      </c>
      <c r="V1031" s="295">
        <v>1</v>
      </c>
    </row>
    <row r="1032" spans="1:22" s="761" customFormat="1" ht="13.5" customHeight="1">
      <c r="A1032" s="509"/>
      <c r="B1032" s="511"/>
      <c r="C1032" s="509"/>
      <c r="D1032" s="758" t="s">
        <v>992</v>
      </c>
      <c r="E1032" s="759">
        <v>115</v>
      </c>
      <c r="F1032" s="759">
        <v>137</v>
      </c>
      <c r="G1032" s="759">
        <v>5.8</v>
      </c>
      <c r="H1032" s="759">
        <v>19.899999999999999</v>
      </c>
      <c r="I1032" s="759">
        <v>242.8</v>
      </c>
      <c r="J1032" s="759">
        <v>15.8</v>
      </c>
      <c r="K1032" s="759">
        <v>79.5</v>
      </c>
      <c r="L1032" s="759">
        <v>235.1</v>
      </c>
      <c r="M1032" s="759">
        <v>203.5</v>
      </c>
      <c r="N1032" s="759">
        <v>86.6</v>
      </c>
      <c r="O1032" s="759">
        <v>25.7</v>
      </c>
      <c r="P1032" s="760">
        <v>14.2</v>
      </c>
      <c r="Q1032" s="760">
        <v>12.6</v>
      </c>
      <c r="R1032" s="760">
        <v>13.4</v>
      </c>
      <c r="S1032" s="760">
        <v>13.4</v>
      </c>
      <c r="T1032" s="759">
        <v>670</v>
      </c>
      <c r="U1032" s="760">
        <v>11.05</v>
      </c>
      <c r="V1032" s="295">
        <v>1</v>
      </c>
    </row>
    <row r="1033" spans="1:22" s="761" customFormat="1" ht="13.5" customHeight="1">
      <c r="A1033" s="509"/>
      <c r="B1033" s="511"/>
      <c r="C1033" s="509"/>
      <c r="D1033" s="758" t="s">
        <v>993</v>
      </c>
      <c r="E1033" s="759">
        <v>119</v>
      </c>
      <c r="F1033" s="759">
        <v>129</v>
      </c>
      <c r="G1033" s="759">
        <v>5</v>
      </c>
      <c r="H1033" s="759">
        <v>19.399999999999999</v>
      </c>
      <c r="I1033" s="759">
        <v>288</v>
      </c>
      <c r="J1033" s="759">
        <v>15.1</v>
      </c>
      <c r="K1033" s="759">
        <v>77.900000000000006</v>
      </c>
      <c r="L1033" s="759">
        <v>258.10000000000002</v>
      </c>
      <c r="M1033" s="759">
        <v>212.3</v>
      </c>
      <c r="N1033" s="759">
        <v>82.3</v>
      </c>
      <c r="O1033" s="759">
        <v>25.6</v>
      </c>
      <c r="P1033" s="760">
        <v>13.59</v>
      </c>
      <c r="Q1033" s="760">
        <v>13.45</v>
      </c>
      <c r="R1033" s="760">
        <v>13.79</v>
      </c>
      <c r="S1033" s="760">
        <v>13.61</v>
      </c>
      <c r="T1033" s="759">
        <v>680.5</v>
      </c>
      <c r="U1033" s="760">
        <v>9.3800000000000008</v>
      </c>
      <c r="V1033" s="295">
        <v>1</v>
      </c>
    </row>
    <row r="1034" spans="1:22" s="761" customFormat="1" ht="13.5" customHeight="1">
      <c r="A1034" s="511"/>
      <c r="B1034" s="511"/>
      <c r="C1034" s="511"/>
      <c r="D1034" s="762" t="s">
        <v>994</v>
      </c>
      <c r="E1034" s="763">
        <v>114.7</v>
      </c>
      <c r="F1034" s="763">
        <v>136</v>
      </c>
      <c r="G1034" s="763">
        <v>4.5</v>
      </c>
      <c r="H1034" s="763">
        <v>21.6</v>
      </c>
      <c r="I1034" s="763">
        <v>465.1</v>
      </c>
      <c r="J1034" s="763">
        <v>15.7</v>
      </c>
      <c r="K1034" s="763">
        <v>73.3</v>
      </c>
      <c r="L1034" s="763">
        <v>240.9</v>
      </c>
      <c r="M1034" s="763">
        <v>207</v>
      </c>
      <c r="N1034" s="763">
        <v>85.9</v>
      </c>
      <c r="O1034" s="763">
        <v>25.1</v>
      </c>
      <c r="P1034" s="764">
        <v>13.7</v>
      </c>
      <c r="Q1034" s="764">
        <v>13.68</v>
      </c>
      <c r="R1034" s="764">
        <v>13.85</v>
      </c>
      <c r="S1034" s="764">
        <v>13.75</v>
      </c>
      <c r="T1034" s="763">
        <v>687.3</v>
      </c>
      <c r="U1034" s="764">
        <v>8.24</v>
      </c>
      <c r="V1034" s="625">
        <v>1</v>
      </c>
    </row>
    <row r="1035" spans="1:22" s="761" customFormat="1" ht="13.5" customHeight="1">
      <c r="A1035" s="509" t="s">
        <v>746</v>
      </c>
      <c r="B1035" s="511"/>
      <c r="C1035" s="509" t="s">
        <v>995</v>
      </c>
      <c r="D1035" s="622" t="s">
        <v>996</v>
      </c>
      <c r="E1035" s="759">
        <v>118</v>
      </c>
      <c r="F1035" s="759">
        <v>141</v>
      </c>
      <c r="G1035" s="759">
        <v>3.6</v>
      </c>
      <c r="H1035" s="759">
        <v>15.1</v>
      </c>
      <c r="I1035" s="759">
        <v>320.89999999999998</v>
      </c>
      <c r="J1035" s="759">
        <v>12</v>
      </c>
      <c r="K1035" s="759">
        <v>79.599999999999994</v>
      </c>
      <c r="L1035" s="759">
        <v>264</v>
      </c>
      <c r="M1035" s="759">
        <v>221.4</v>
      </c>
      <c r="N1035" s="759">
        <v>83.9</v>
      </c>
      <c r="O1035" s="759">
        <v>23.7</v>
      </c>
      <c r="P1035" s="760">
        <v>14.6</v>
      </c>
      <c r="Q1035" s="760">
        <v>15.56</v>
      </c>
      <c r="R1035" s="760">
        <v>14.23</v>
      </c>
      <c r="S1035" s="760">
        <v>14.8</v>
      </c>
      <c r="T1035" s="759">
        <v>739.8</v>
      </c>
      <c r="U1035" s="760">
        <v>8.27</v>
      </c>
      <c r="V1035" s="295">
        <v>1</v>
      </c>
    </row>
    <row r="1036" spans="1:22" s="761" customFormat="1" ht="13.5" customHeight="1">
      <c r="A1036" s="509"/>
      <c r="B1036" s="511"/>
      <c r="C1036" s="509"/>
      <c r="D1036" s="622" t="s">
        <v>714</v>
      </c>
      <c r="E1036" s="759">
        <v>116.5</v>
      </c>
      <c r="F1036" s="759">
        <v>135</v>
      </c>
      <c r="G1036" s="759">
        <v>3.6</v>
      </c>
      <c r="H1036" s="759">
        <v>24.4</v>
      </c>
      <c r="I1036" s="759">
        <v>577.79999999999995</v>
      </c>
      <c r="J1036" s="759">
        <v>15.2</v>
      </c>
      <c r="K1036" s="759">
        <v>62.3</v>
      </c>
      <c r="L1036" s="759">
        <v>202.5</v>
      </c>
      <c r="M1036" s="759">
        <v>183.5</v>
      </c>
      <c r="N1036" s="759">
        <v>90.6</v>
      </c>
      <c r="O1036" s="759">
        <v>26.2</v>
      </c>
      <c r="P1036" s="760">
        <v>15.4</v>
      </c>
      <c r="Q1036" s="760">
        <v>15.2</v>
      </c>
      <c r="R1036" s="760">
        <v>15.65</v>
      </c>
      <c r="S1036" s="760">
        <v>15.42</v>
      </c>
      <c r="T1036" s="759">
        <v>770.8</v>
      </c>
      <c r="U1036" s="760">
        <v>12.26</v>
      </c>
      <c r="V1036" s="295">
        <v>1</v>
      </c>
    </row>
    <row r="1037" spans="1:22" s="761" customFormat="1" ht="13.5" customHeight="1">
      <c r="A1037" s="509"/>
      <c r="B1037" s="511"/>
      <c r="C1037" s="509"/>
      <c r="D1037" s="622" t="s">
        <v>997</v>
      </c>
      <c r="E1037" s="759">
        <v>104</v>
      </c>
      <c r="F1037" s="759">
        <v>150</v>
      </c>
      <c r="G1037" s="759">
        <v>4.4000000000000004</v>
      </c>
      <c r="H1037" s="759">
        <v>21</v>
      </c>
      <c r="I1037" s="759">
        <v>377.3</v>
      </c>
      <c r="J1037" s="759">
        <v>17.8</v>
      </c>
      <c r="K1037" s="759">
        <v>84.8</v>
      </c>
      <c r="L1037" s="759">
        <v>187.3</v>
      </c>
      <c r="M1037" s="759">
        <v>166.5</v>
      </c>
      <c r="N1037" s="759">
        <v>88.9</v>
      </c>
      <c r="O1037" s="759">
        <v>24.3</v>
      </c>
      <c r="P1037" s="760">
        <v>15.76</v>
      </c>
      <c r="Q1037" s="760">
        <v>14.82</v>
      </c>
      <c r="R1037" s="760">
        <v>15.18</v>
      </c>
      <c r="S1037" s="760">
        <v>15.25</v>
      </c>
      <c r="T1037" s="759">
        <v>762.7</v>
      </c>
      <c r="U1037" s="760">
        <v>9.11</v>
      </c>
      <c r="V1037" s="295">
        <v>1</v>
      </c>
    </row>
    <row r="1038" spans="1:22" s="761" customFormat="1" ht="13.5" customHeight="1">
      <c r="A1038" s="509"/>
      <c r="B1038" s="511"/>
      <c r="C1038" s="509"/>
      <c r="D1038" s="622" t="s">
        <v>998</v>
      </c>
      <c r="E1038" s="759">
        <v>96</v>
      </c>
      <c r="F1038" s="759">
        <v>151</v>
      </c>
      <c r="G1038" s="759">
        <v>3.3</v>
      </c>
      <c r="H1038" s="759">
        <v>25.9</v>
      </c>
      <c r="I1038" s="759">
        <v>676.9</v>
      </c>
      <c r="J1038" s="759">
        <v>13.8</v>
      </c>
      <c r="K1038" s="759">
        <v>53.4</v>
      </c>
      <c r="L1038" s="759">
        <v>299.3</v>
      </c>
      <c r="M1038" s="759">
        <v>282.89999999999998</v>
      </c>
      <c r="N1038" s="759">
        <v>94.5</v>
      </c>
      <c r="O1038" s="759">
        <v>23.4</v>
      </c>
      <c r="P1038" s="760">
        <v>16.73</v>
      </c>
      <c r="Q1038" s="760">
        <v>14.14</v>
      </c>
      <c r="R1038" s="760">
        <v>15.58</v>
      </c>
      <c r="S1038" s="760">
        <v>15.48</v>
      </c>
      <c r="T1038" s="759">
        <v>774.2</v>
      </c>
      <c r="U1038" s="760">
        <v>8.35</v>
      </c>
      <c r="V1038" s="295">
        <v>2</v>
      </c>
    </row>
    <row r="1039" spans="1:22" s="761" customFormat="1" ht="13.5" customHeight="1">
      <c r="A1039" s="509"/>
      <c r="B1039" s="511"/>
      <c r="C1039" s="509"/>
      <c r="D1039" s="622" t="s">
        <v>999</v>
      </c>
      <c r="E1039" s="759">
        <v>113</v>
      </c>
      <c r="F1039" s="759">
        <v>131</v>
      </c>
      <c r="G1039" s="759">
        <v>1.4</v>
      </c>
      <c r="H1039" s="759">
        <v>13.5</v>
      </c>
      <c r="I1039" s="759">
        <v>892.6</v>
      </c>
      <c r="J1039" s="759">
        <v>12.2</v>
      </c>
      <c r="K1039" s="759">
        <v>90.4</v>
      </c>
      <c r="L1039" s="759">
        <v>237.6</v>
      </c>
      <c r="M1039" s="759">
        <v>217.8</v>
      </c>
      <c r="N1039" s="759">
        <v>91.7</v>
      </c>
      <c r="O1039" s="759">
        <v>28.5</v>
      </c>
      <c r="P1039" s="760">
        <v>14.4</v>
      </c>
      <c r="Q1039" s="760">
        <v>12.35</v>
      </c>
      <c r="R1039" s="760">
        <v>12</v>
      </c>
      <c r="S1039" s="760">
        <v>12.92</v>
      </c>
      <c r="T1039" s="759">
        <v>645.79999999999995</v>
      </c>
      <c r="U1039" s="760">
        <v>9.4</v>
      </c>
      <c r="V1039" s="295">
        <v>1</v>
      </c>
    </row>
    <row r="1040" spans="1:22" s="761" customFormat="1" ht="13.5" customHeight="1">
      <c r="A1040" s="509"/>
      <c r="B1040" s="511"/>
      <c r="C1040" s="509"/>
      <c r="D1040" s="622" t="s">
        <v>776</v>
      </c>
      <c r="E1040" s="759">
        <v>105</v>
      </c>
      <c r="F1040" s="759">
        <v>141</v>
      </c>
      <c r="G1040" s="759">
        <v>4.2</v>
      </c>
      <c r="H1040" s="759">
        <v>25.9</v>
      </c>
      <c r="I1040" s="759">
        <v>516.70000000000005</v>
      </c>
      <c r="J1040" s="759">
        <v>16.7</v>
      </c>
      <c r="K1040" s="759">
        <v>64.5</v>
      </c>
      <c r="L1040" s="759">
        <v>187.6</v>
      </c>
      <c r="M1040" s="759">
        <v>174.1</v>
      </c>
      <c r="N1040" s="759">
        <v>92.8</v>
      </c>
      <c r="O1040" s="759">
        <v>24</v>
      </c>
      <c r="P1040" s="760">
        <v>13.95</v>
      </c>
      <c r="Q1040" s="760">
        <v>13.35</v>
      </c>
      <c r="R1040" s="760">
        <v>13.78</v>
      </c>
      <c r="S1040" s="760">
        <v>13.69</v>
      </c>
      <c r="T1040" s="759">
        <v>684.7</v>
      </c>
      <c r="U1040" s="760">
        <v>-0.77</v>
      </c>
      <c r="V1040" s="295">
        <v>8</v>
      </c>
    </row>
    <row r="1041" spans="1:22" s="761" customFormat="1" ht="13.5" customHeight="1">
      <c r="A1041" s="509"/>
      <c r="B1041" s="511"/>
      <c r="C1041" s="509"/>
      <c r="D1041" s="622" t="s">
        <v>1000</v>
      </c>
      <c r="E1041" s="759">
        <v>115</v>
      </c>
      <c r="F1041" s="759">
        <v>133</v>
      </c>
      <c r="G1041" s="759">
        <v>6.4</v>
      </c>
      <c r="H1041" s="759">
        <v>23.2</v>
      </c>
      <c r="I1041" s="759">
        <v>265.2</v>
      </c>
      <c r="J1041" s="759">
        <v>16</v>
      </c>
      <c r="K1041" s="759">
        <v>69</v>
      </c>
      <c r="L1041" s="759">
        <v>198.3</v>
      </c>
      <c r="M1041" s="759">
        <v>190.2</v>
      </c>
      <c r="N1041" s="759">
        <v>95.9</v>
      </c>
      <c r="O1041" s="759">
        <v>23</v>
      </c>
      <c r="P1041" s="760">
        <v>14.58</v>
      </c>
      <c r="Q1041" s="760">
        <v>14.25</v>
      </c>
      <c r="R1041" s="760">
        <v>14.45</v>
      </c>
      <c r="S1041" s="760">
        <v>11.41</v>
      </c>
      <c r="T1041" s="759">
        <v>721.3</v>
      </c>
      <c r="U1041" s="760">
        <v>11.2</v>
      </c>
      <c r="V1041" s="295">
        <v>1</v>
      </c>
    </row>
    <row r="1042" spans="1:22" s="761" customFormat="1" ht="13.5" customHeight="1">
      <c r="A1042" s="509"/>
      <c r="B1042" s="511"/>
      <c r="C1042" s="509"/>
      <c r="D1042" s="622" t="s">
        <v>1001</v>
      </c>
      <c r="E1042" s="759">
        <v>119.9</v>
      </c>
      <c r="F1042" s="759">
        <v>134</v>
      </c>
      <c r="G1042" s="759">
        <v>1.7</v>
      </c>
      <c r="H1042" s="759">
        <v>22.5</v>
      </c>
      <c r="I1042" s="759">
        <v>1223.5</v>
      </c>
      <c r="J1042" s="759">
        <v>12.7</v>
      </c>
      <c r="K1042" s="759">
        <v>56.4</v>
      </c>
      <c r="L1042" s="759">
        <v>296.5</v>
      </c>
      <c r="M1042" s="759">
        <v>288.8</v>
      </c>
      <c r="N1042" s="759">
        <v>97.4</v>
      </c>
      <c r="O1042" s="759">
        <v>24.3</v>
      </c>
      <c r="P1042" s="760">
        <v>14.24</v>
      </c>
      <c r="Q1042" s="760">
        <v>13.39</v>
      </c>
      <c r="R1042" s="760">
        <v>13.94</v>
      </c>
      <c r="S1042" s="760">
        <v>13.86</v>
      </c>
      <c r="T1042" s="759">
        <v>692.8</v>
      </c>
      <c r="U1042" s="760">
        <v>-1.0900000000000001</v>
      </c>
      <c r="V1042" s="295">
        <v>8</v>
      </c>
    </row>
    <row r="1043" spans="1:22" s="761" customFormat="1" ht="13.5" customHeight="1">
      <c r="A1043" s="509"/>
      <c r="B1043" s="511"/>
      <c r="C1043" s="509"/>
      <c r="D1043" s="622" t="s">
        <v>1002</v>
      </c>
      <c r="E1043" s="759">
        <v>130.69999999999999</v>
      </c>
      <c r="F1043" s="759">
        <v>144</v>
      </c>
      <c r="G1043" s="759">
        <v>4.8</v>
      </c>
      <c r="H1043" s="759">
        <v>35.1</v>
      </c>
      <c r="I1043" s="759">
        <v>613.20000000000005</v>
      </c>
      <c r="J1043" s="759">
        <v>27.8</v>
      </c>
      <c r="K1043" s="759">
        <v>79.2</v>
      </c>
      <c r="L1043" s="759">
        <v>134</v>
      </c>
      <c r="M1043" s="759">
        <v>115.2</v>
      </c>
      <c r="N1043" s="759">
        <v>86</v>
      </c>
      <c r="O1043" s="759">
        <v>25.1</v>
      </c>
      <c r="P1043" s="760">
        <v>15.12</v>
      </c>
      <c r="Q1043" s="760">
        <v>14.41</v>
      </c>
      <c r="R1043" s="760">
        <v>13.55</v>
      </c>
      <c r="S1043" s="760">
        <v>14.36</v>
      </c>
      <c r="T1043" s="759">
        <v>718</v>
      </c>
      <c r="U1043" s="760">
        <v>7.11</v>
      </c>
      <c r="V1043" s="295">
        <v>2</v>
      </c>
    </row>
    <row r="1044" spans="1:22" s="761" customFormat="1" ht="13.5" customHeight="1">
      <c r="A1044" s="509"/>
      <c r="B1044" s="511"/>
      <c r="C1044" s="509"/>
      <c r="D1044" s="622" t="s">
        <v>1003</v>
      </c>
      <c r="E1044" s="759">
        <v>106</v>
      </c>
      <c r="F1044" s="759">
        <v>136</v>
      </c>
      <c r="G1044" s="759">
        <v>4.0999999999999996</v>
      </c>
      <c r="H1044" s="759">
        <v>21</v>
      </c>
      <c r="I1044" s="759">
        <v>412.2</v>
      </c>
      <c r="J1044" s="759">
        <v>16.8</v>
      </c>
      <c r="K1044" s="759">
        <v>80.099999999999994</v>
      </c>
      <c r="L1044" s="759">
        <v>203.7</v>
      </c>
      <c r="M1044" s="759">
        <v>185.9</v>
      </c>
      <c r="N1044" s="759">
        <v>91.3</v>
      </c>
      <c r="O1044" s="759">
        <v>24</v>
      </c>
      <c r="P1044" s="760">
        <v>16.399999999999999</v>
      </c>
      <c r="Q1044" s="760">
        <v>16.75</v>
      </c>
      <c r="R1044" s="760">
        <v>16.600000000000001</v>
      </c>
      <c r="S1044" s="760">
        <v>16.579999999999998</v>
      </c>
      <c r="T1044" s="759">
        <v>829.2</v>
      </c>
      <c r="U1044" s="760">
        <v>9.1</v>
      </c>
      <c r="V1044" s="295">
        <v>2</v>
      </c>
    </row>
    <row r="1045" spans="1:22" s="761" customFormat="1" ht="13.5" customHeight="1">
      <c r="A1045" s="509"/>
      <c r="B1045" s="511"/>
      <c r="C1045" s="509"/>
      <c r="D1045" s="622" t="s">
        <v>715</v>
      </c>
      <c r="E1045" s="759">
        <v>114.3</v>
      </c>
      <c r="F1045" s="759">
        <v>133</v>
      </c>
      <c r="G1045" s="759">
        <v>2.7</v>
      </c>
      <c r="H1045" s="759">
        <v>24.6</v>
      </c>
      <c r="I1045" s="759">
        <v>825</v>
      </c>
      <c r="J1045" s="759">
        <v>14.8</v>
      </c>
      <c r="K1045" s="759">
        <v>60.1</v>
      </c>
      <c r="L1045" s="759">
        <v>267</v>
      </c>
      <c r="M1045" s="759">
        <v>233.4</v>
      </c>
      <c r="N1045" s="759">
        <v>87.4</v>
      </c>
      <c r="O1045" s="759">
        <v>23.2</v>
      </c>
      <c r="P1045" s="760">
        <v>14.03</v>
      </c>
      <c r="Q1045" s="760">
        <v>15.19</v>
      </c>
      <c r="R1045" s="760">
        <v>16.579999999999998</v>
      </c>
      <c r="S1045" s="760">
        <v>15.27</v>
      </c>
      <c r="T1045" s="759">
        <v>763.3</v>
      </c>
      <c r="U1045" s="760">
        <v>7.69</v>
      </c>
      <c r="V1045" s="295">
        <v>1</v>
      </c>
    </row>
    <row r="1046" spans="1:22" s="761" customFormat="1" ht="13.5" customHeight="1">
      <c r="A1046" s="509"/>
      <c r="B1046" s="511"/>
      <c r="C1046" s="509"/>
      <c r="D1046" s="638" t="s">
        <v>716</v>
      </c>
      <c r="E1046" s="763">
        <v>112.6</v>
      </c>
      <c r="F1046" s="763">
        <v>139</v>
      </c>
      <c r="G1046" s="763">
        <v>3.6</v>
      </c>
      <c r="H1046" s="763">
        <v>22.9</v>
      </c>
      <c r="I1046" s="763">
        <v>609.20000000000005</v>
      </c>
      <c r="J1046" s="763">
        <v>16</v>
      </c>
      <c r="K1046" s="763">
        <v>70.900000000000006</v>
      </c>
      <c r="L1046" s="763">
        <v>225.3</v>
      </c>
      <c r="M1046" s="763">
        <v>205.4</v>
      </c>
      <c r="N1046" s="763">
        <v>90.9</v>
      </c>
      <c r="O1046" s="763">
        <v>24.5</v>
      </c>
      <c r="P1046" s="764">
        <v>15.02</v>
      </c>
      <c r="Q1046" s="764">
        <v>14.49</v>
      </c>
      <c r="R1046" s="764">
        <v>14.69</v>
      </c>
      <c r="S1046" s="764">
        <v>14.46</v>
      </c>
      <c r="T1046" s="763">
        <v>736.6</v>
      </c>
      <c r="U1046" s="764">
        <v>7.33</v>
      </c>
      <c r="V1046" s="625">
        <v>2</v>
      </c>
    </row>
    <row r="1047" spans="1:22" s="761" customFormat="1" ht="13.5" customHeight="1">
      <c r="A1047" s="509" t="s">
        <v>747</v>
      </c>
      <c r="B1047" s="511"/>
      <c r="C1047" s="509" t="s">
        <v>1004</v>
      </c>
      <c r="D1047" s="295" t="s">
        <v>996</v>
      </c>
      <c r="E1047" s="759">
        <v>115</v>
      </c>
      <c r="F1047" s="759">
        <v>140</v>
      </c>
      <c r="G1047" s="759">
        <v>3.1</v>
      </c>
      <c r="H1047" s="759">
        <v>24</v>
      </c>
      <c r="I1047" s="759">
        <v>678.5</v>
      </c>
      <c r="J1047" s="759">
        <v>21.1</v>
      </c>
      <c r="K1047" s="759">
        <v>87.8</v>
      </c>
      <c r="L1047" s="759">
        <v>264</v>
      </c>
      <c r="M1047" s="759">
        <v>221.4</v>
      </c>
      <c r="N1047" s="759">
        <v>83.9</v>
      </c>
      <c r="O1047" s="759">
        <v>23.7</v>
      </c>
      <c r="P1047" s="759">
        <v>173.6</v>
      </c>
      <c r="Q1047" s="759">
        <v>163.36000000000001</v>
      </c>
      <c r="R1047" s="759"/>
      <c r="S1047" s="759">
        <v>168.48</v>
      </c>
      <c r="T1047" s="759">
        <v>673.9</v>
      </c>
      <c r="U1047" s="760">
        <v>2.62</v>
      </c>
      <c r="V1047" s="295">
        <v>2</v>
      </c>
    </row>
    <row r="1048" spans="1:22" s="761" customFormat="1" ht="13.5" customHeight="1">
      <c r="A1048" s="509"/>
      <c r="B1048" s="511"/>
      <c r="C1048" s="509"/>
      <c r="D1048" s="295" t="s">
        <v>714</v>
      </c>
      <c r="E1048" s="759">
        <v>116.5</v>
      </c>
      <c r="F1048" s="759">
        <v>139</v>
      </c>
      <c r="G1048" s="759">
        <v>3.1</v>
      </c>
      <c r="H1048" s="759">
        <v>24.6</v>
      </c>
      <c r="I1048" s="759">
        <v>693.5</v>
      </c>
      <c r="J1048" s="759">
        <v>12.6</v>
      </c>
      <c r="K1048" s="759">
        <v>51.2</v>
      </c>
      <c r="L1048" s="759">
        <v>243.9</v>
      </c>
      <c r="M1048" s="759">
        <v>215.4</v>
      </c>
      <c r="N1048" s="759">
        <v>88.3</v>
      </c>
      <c r="O1048" s="759">
        <v>26.5</v>
      </c>
      <c r="P1048" s="759">
        <v>179.65</v>
      </c>
      <c r="Q1048" s="759">
        <v>182.52</v>
      </c>
      <c r="R1048" s="759"/>
      <c r="S1048" s="759">
        <v>181.09</v>
      </c>
      <c r="T1048" s="759">
        <v>718.6</v>
      </c>
      <c r="U1048" s="760">
        <v>5.61</v>
      </c>
      <c r="V1048" s="295">
        <v>1</v>
      </c>
    </row>
    <row r="1049" spans="1:22" s="761" customFormat="1" ht="13.5" customHeight="1">
      <c r="A1049" s="509"/>
      <c r="B1049" s="511"/>
      <c r="C1049" s="509"/>
      <c r="D1049" s="295" t="s">
        <v>997</v>
      </c>
      <c r="E1049" s="759">
        <v>108</v>
      </c>
      <c r="F1049" s="759">
        <v>150</v>
      </c>
      <c r="G1049" s="759">
        <v>4.2</v>
      </c>
      <c r="H1049" s="759">
        <v>25.5</v>
      </c>
      <c r="I1049" s="759">
        <v>505.7</v>
      </c>
      <c r="J1049" s="759">
        <v>17.7</v>
      </c>
      <c r="K1049" s="759">
        <v>69.2</v>
      </c>
      <c r="L1049" s="759">
        <v>190.3</v>
      </c>
      <c r="M1049" s="759">
        <v>171.5</v>
      </c>
      <c r="N1049" s="759">
        <v>90.1</v>
      </c>
      <c r="O1049" s="759">
        <v>24.1</v>
      </c>
      <c r="P1049" s="759">
        <v>188.57</v>
      </c>
      <c r="Q1049" s="759">
        <v>166.33</v>
      </c>
      <c r="R1049" s="759"/>
      <c r="S1049" s="759">
        <v>177.45</v>
      </c>
      <c r="T1049" s="759">
        <v>709.8</v>
      </c>
      <c r="U1049" s="760">
        <v>8.43</v>
      </c>
      <c r="V1049" s="295">
        <v>1</v>
      </c>
    </row>
    <row r="1050" spans="1:22" s="761" customFormat="1" ht="13.5" customHeight="1">
      <c r="A1050" s="509"/>
      <c r="B1050" s="511"/>
      <c r="C1050" s="509"/>
      <c r="D1050" s="295" t="s">
        <v>998</v>
      </c>
      <c r="E1050" s="759">
        <v>107.5</v>
      </c>
      <c r="F1050" s="759">
        <v>150</v>
      </c>
      <c r="G1050" s="759">
        <v>1.7</v>
      </c>
      <c r="H1050" s="759">
        <v>21.6</v>
      </c>
      <c r="I1050" s="759">
        <v>1170.5999999999999</v>
      </c>
      <c r="J1050" s="759">
        <v>13</v>
      </c>
      <c r="K1050" s="759">
        <v>60.2</v>
      </c>
      <c r="L1050" s="759">
        <v>230.1</v>
      </c>
      <c r="M1050" s="759">
        <v>215.8</v>
      </c>
      <c r="N1050" s="759">
        <v>93.8</v>
      </c>
      <c r="O1050" s="759">
        <v>22.6</v>
      </c>
      <c r="P1050" s="759">
        <v>231.81</v>
      </c>
      <c r="Q1050" s="759">
        <v>213.57</v>
      </c>
      <c r="R1050" s="759"/>
      <c r="S1050" s="759">
        <v>222.69</v>
      </c>
      <c r="T1050" s="759">
        <v>890.8</v>
      </c>
      <c r="U1050" s="760">
        <v>9.64</v>
      </c>
      <c r="V1050" s="295">
        <v>2</v>
      </c>
    </row>
    <row r="1051" spans="1:22" s="761" customFormat="1" ht="13.5" customHeight="1">
      <c r="A1051" s="509"/>
      <c r="B1051" s="511"/>
      <c r="C1051" s="509"/>
      <c r="D1051" s="295" t="s">
        <v>999</v>
      </c>
      <c r="E1051" s="759">
        <v>115</v>
      </c>
      <c r="F1051" s="759">
        <v>131</v>
      </c>
      <c r="G1051" s="759">
        <v>1.4</v>
      </c>
      <c r="H1051" s="759">
        <v>13.5</v>
      </c>
      <c r="I1051" s="759">
        <v>89.9</v>
      </c>
      <c r="J1051" s="759">
        <v>11.5</v>
      </c>
      <c r="K1051" s="759">
        <v>85.2</v>
      </c>
      <c r="L1051" s="759">
        <v>260.60000000000002</v>
      </c>
      <c r="M1051" s="759">
        <v>196.6</v>
      </c>
      <c r="N1051" s="759">
        <v>75.400000000000006</v>
      </c>
      <c r="O1051" s="759">
        <v>28.5</v>
      </c>
      <c r="P1051" s="759">
        <v>147.69999999999999</v>
      </c>
      <c r="Q1051" s="759">
        <v>145.5</v>
      </c>
      <c r="R1051" s="759"/>
      <c r="S1051" s="759">
        <v>146.6</v>
      </c>
      <c r="T1051" s="759">
        <v>585.20000000000005</v>
      </c>
      <c r="U1051" s="760">
        <v>3.28</v>
      </c>
      <c r="V1051" s="295">
        <v>3</v>
      </c>
    </row>
    <row r="1052" spans="1:22" s="761" customFormat="1" ht="13.5" customHeight="1">
      <c r="A1052" s="509"/>
      <c r="B1052" s="511"/>
      <c r="C1052" s="509"/>
      <c r="D1052" s="295" t="s">
        <v>776</v>
      </c>
      <c r="E1052" s="759">
        <v>105</v>
      </c>
      <c r="F1052" s="759">
        <v>141</v>
      </c>
      <c r="G1052" s="759">
        <v>4.2</v>
      </c>
      <c r="H1052" s="759">
        <v>25.9</v>
      </c>
      <c r="I1052" s="759">
        <v>516.70000000000005</v>
      </c>
      <c r="J1052" s="759">
        <v>16.7</v>
      </c>
      <c r="K1052" s="759">
        <v>64.5</v>
      </c>
      <c r="L1052" s="759">
        <v>227.5</v>
      </c>
      <c r="M1052" s="759">
        <v>213.1</v>
      </c>
      <c r="N1052" s="759">
        <v>93.7</v>
      </c>
      <c r="O1052" s="759">
        <v>25</v>
      </c>
      <c r="P1052" s="759">
        <v>189.6</v>
      </c>
      <c r="Q1052" s="759">
        <v>191.7</v>
      </c>
      <c r="R1052" s="759"/>
      <c r="S1052" s="759">
        <v>190.65</v>
      </c>
      <c r="T1052" s="759">
        <v>761.1</v>
      </c>
      <c r="U1052" s="760">
        <v>11.3</v>
      </c>
      <c r="V1052" s="295">
        <v>1</v>
      </c>
    </row>
    <row r="1053" spans="1:22" s="761" customFormat="1" ht="13.5" customHeight="1">
      <c r="A1053" s="509"/>
      <c r="B1053" s="511"/>
      <c r="C1053" s="509"/>
      <c r="D1053" s="295" t="s">
        <v>1000</v>
      </c>
      <c r="E1053" s="759">
        <v>107</v>
      </c>
      <c r="F1053" s="759">
        <v>136</v>
      </c>
      <c r="G1053" s="759">
        <v>5.8</v>
      </c>
      <c r="H1053" s="759">
        <v>18.3</v>
      </c>
      <c r="I1053" s="759">
        <v>216.7</v>
      </c>
      <c r="J1053" s="759">
        <v>13.2</v>
      </c>
      <c r="K1053" s="759">
        <v>72.3</v>
      </c>
      <c r="L1053" s="759">
        <v>235.4</v>
      </c>
      <c r="M1053" s="759">
        <v>226.8</v>
      </c>
      <c r="N1053" s="759">
        <v>96.4</v>
      </c>
      <c r="O1053" s="759">
        <v>24.5</v>
      </c>
      <c r="P1053" s="759">
        <v>183.1</v>
      </c>
      <c r="Q1053" s="759">
        <v>172.86</v>
      </c>
      <c r="R1053" s="759"/>
      <c r="S1053" s="759">
        <v>177.98</v>
      </c>
      <c r="T1053" s="759">
        <v>711.9</v>
      </c>
      <c r="U1053" s="760">
        <v>1.3</v>
      </c>
      <c r="V1053" s="295">
        <v>2</v>
      </c>
    </row>
    <row r="1054" spans="1:22" s="761" customFormat="1" ht="13.5" customHeight="1">
      <c r="A1054" s="509"/>
      <c r="B1054" s="511"/>
      <c r="C1054" s="509"/>
      <c r="D1054" s="295" t="s">
        <v>1001</v>
      </c>
      <c r="E1054" s="759">
        <v>108.5</v>
      </c>
      <c r="F1054" s="759">
        <v>138</v>
      </c>
      <c r="G1054" s="759">
        <v>1.7</v>
      </c>
      <c r="H1054" s="759">
        <v>21.6</v>
      </c>
      <c r="I1054" s="759">
        <v>1170.5999999999999</v>
      </c>
      <c r="J1054" s="759">
        <v>13</v>
      </c>
      <c r="K1054" s="759">
        <v>60.2</v>
      </c>
      <c r="L1054" s="759">
        <v>230.1</v>
      </c>
      <c r="M1054" s="759">
        <v>215.8</v>
      </c>
      <c r="N1054" s="759">
        <v>93.8</v>
      </c>
      <c r="O1054" s="759">
        <v>22.6</v>
      </c>
      <c r="P1054" s="759">
        <v>193.74</v>
      </c>
      <c r="Q1054" s="759">
        <v>191.18</v>
      </c>
      <c r="R1054" s="759"/>
      <c r="S1054" s="759">
        <v>192.46</v>
      </c>
      <c r="T1054" s="759">
        <v>769.8</v>
      </c>
      <c r="U1054" s="760">
        <v>9.4600000000000009</v>
      </c>
      <c r="V1054" s="295">
        <v>1</v>
      </c>
    </row>
    <row r="1055" spans="1:22" s="761" customFormat="1" ht="13.5" customHeight="1">
      <c r="A1055" s="509"/>
      <c r="B1055" s="511"/>
      <c r="C1055" s="509"/>
      <c r="D1055" s="295" t="s">
        <v>1002</v>
      </c>
      <c r="E1055" s="759">
        <v>133</v>
      </c>
      <c r="F1055" s="759">
        <v>149</v>
      </c>
      <c r="G1055" s="759">
        <v>6.8</v>
      </c>
      <c r="H1055" s="759">
        <v>19.3</v>
      </c>
      <c r="I1055" s="759">
        <v>183.5</v>
      </c>
      <c r="J1055" s="759">
        <v>18.399999999999999</v>
      </c>
      <c r="K1055" s="759">
        <v>93.5</v>
      </c>
      <c r="L1055" s="759">
        <v>212.8</v>
      </c>
      <c r="M1055" s="759">
        <v>192.5</v>
      </c>
      <c r="N1055" s="759">
        <v>90.5</v>
      </c>
      <c r="O1055" s="759">
        <v>23.5</v>
      </c>
      <c r="P1055" s="759">
        <v>187.4</v>
      </c>
      <c r="Q1055" s="759">
        <v>184.5</v>
      </c>
      <c r="R1055" s="759"/>
      <c r="S1055" s="759">
        <v>185.95</v>
      </c>
      <c r="T1055" s="759">
        <v>743.8</v>
      </c>
      <c r="U1055" s="760">
        <v>2.31</v>
      </c>
      <c r="V1055" s="295">
        <v>1</v>
      </c>
    </row>
    <row r="1056" spans="1:22" s="761" customFormat="1" ht="13.5" customHeight="1">
      <c r="A1056" s="509"/>
      <c r="B1056" s="511"/>
      <c r="C1056" s="509"/>
      <c r="D1056" s="295" t="s">
        <v>1003</v>
      </c>
      <c r="E1056" s="759">
        <v>113</v>
      </c>
      <c r="F1056" s="759">
        <v>135</v>
      </c>
      <c r="G1056" s="759">
        <v>4.2</v>
      </c>
      <c r="H1056" s="759">
        <v>19.899999999999999</v>
      </c>
      <c r="I1056" s="759">
        <v>373.8</v>
      </c>
      <c r="J1056" s="759">
        <v>14.5</v>
      </c>
      <c r="K1056" s="759">
        <v>72.599999999999994</v>
      </c>
      <c r="L1056" s="759">
        <v>243.8</v>
      </c>
      <c r="M1056" s="759">
        <v>228.8</v>
      </c>
      <c r="N1056" s="759">
        <v>93.9</v>
      </c>
      <c r="O1056" s="759">
        <v>24.2</v>
      </c>
      <c r="P1056" s="759">
        <v>146.5</v>
      </c>
      <c r="Q1056" s="759">
        <v>150.5</v>
      </c>
      <c r="R1056" s="759"/>
      <c r="S1056" s="759">
        <v>148.5</v>
      </c>
      <c r="T1056" s="759">
        <v>625</v>
      </c>
      <c r="U1056" s="760">
        <v>4.91</v>
      </c>
      <c r="V1056" s="295">
        <v>3</v>
      </c>
    </row>
    <row r="1057" spans="1:22" s="761" customFormat="1" ht="13.5" customHeight="1">
      <c r="A1057" s="509"/>
      <c r="B1057" s="511"/>
      <c r="C1057" s="509"/>
      <c r="D1057" s="295" t="s">
        <v>715</v>
      </c>
      <c r="E1057" s="759">
        <v>115.3</v>
      </c>
      <c r="F1057" s="759">
        <v>133</v>
      </c>
      <c r="G1057" s="759">
        <v>2.8</v>
      </c>
      <c r="H1057" s="759">
        <v>23.1</v>
      </c>
      <c r="I1057" s="759">
        <v>721.1</v>
      </c>
      <c r="J1057" s="759">
        <v>14.7</v>
      </c>
      <c r="K1057" s="759">
        <v>63.5</v>
      </c>
      <c r="L1057" s="759">
        <v>266</v>
      </c>
      <c r="M1057" s="759">
        <v>260.3</v>
      </c>
      <c r="N1057" s="759">
        <v>97.9</v>
      </c>
      <c r="O1057" s="759">
        <v>23.3</v>
      </c>
      <c r="P1057" s="759">
        <v>192.95</v>
      </c>
      <c r="Q1057" s="759">
        <v>197.62</v>
      </c>
      <c r="R1057" s="759"/>
      <c r="S1057" s="759">
        <v>195.28</v>
      </c>
      <c r="T1057" s="759">
        <v>781.1</v>
      </c>
      <c r="U1057" s="760">
        <v>8.8000000000000007</v>
      </c>
      <c r="V1057" s="295">
        <v>1</v>
      </c>
    </row>
    <row r="1058" spans="1:22" s="761" customFormat="1" ht="13.5" customHeight="1">
      <c r="A1058" s="509"/>
      <c r="B1058" s="511"/>
      <c r="C1058" s="509"/>
      <c r="D1058" s="625" t="s">
        <v>716</v>
      </c>
      <c r="E1058" s="763">
        <v>113.1</v>
      </c>
      <c r="F1058" s="763">
        <v>140.19999999999999</v>
      </c>
      <c r="G1058" s="763">
        <v>3.5</v>
      </c>
      <c r="H1058" s="763">
        <v>21.6</v>
      </c>
      <c r="I1058" s="763">
        <v>574.6</v>
      </c>
      <c r="J1058" s="763">
        <v>15.1</v>
      </c>
      <c r="K1058" s="763">
        <v>70.900000000000006</v>
      </c>
      <c r="L1058" s="763">
        <v>236.8</v>
      </c>
      <c r="M1058" s="763">
        <v>214.4</v>
      </c>
      <c r="N1058" s="763">
        <v>90.7</v>
      </c>
      <c r="O1058" s="763">
        <v>24.4</v>
      </c>
      <c r="P1058" s="763">
        <v>183.15</v>
      </c>
      <c r="Q1058" s="763">
        <v>178.15</v>
      </c>
      <c r="R1058" s="763"/>
      <c r="S1058" s="763">
        <v>180.65</v>
      </c>
      <c r="T1058" s="763">
        <v>724.6</v>
      </c>
      <c r="U1058" s="764">
        <v>6.15</v>
      </c>
      <c r="V1058" s="625">
        <v>2</v>
      </c>
    </row>
    <row r="1059" spans="1:22" ht="13.5" customHeight="1">
      <c r="A1059" s="509" t="s">
        <v>748</v>
      </c>
      <c r="B1059" s="511" t="s">
        <v>1007</v>
      </c>
      <c r="C1059" s="654" t="s">
        <v>749</v>
      </c>
      <c r="D1059" s="765" t="s">
        <v>1008</v>
      </c>
      <c r="E1059" s="766">
        <v>91.3</v>
      </c>
      <c r="F1059" s="766">
        <v>147</v>
      </c>
      <c r="G1059" s="766">
        <v>8.98</v>
      </c>
      <c r="H1059" s="766">
        <v>36.67</v>
      </c>
      <c r="I1059" s="766">
        <v>308.39999999999998</v>
      </c>
      <c r="J1059" s="766">
        <v>20.56</v>
      </c>
      <c r="K1059" s="766">
        <v>56.1</v>
      </c>
      <c r="L1059" s="766">
        <v>105.8</v>
      </c>
      <c r="M1059" s="766">
        <v>102.9</v>
      </c>
      <c r="N1059" s="766">
        <v>97.3</v>
      </c>
      <c r="O1059" s="766">
        <v>29.48</v>
      </c>
      <c r="P1059" s="767">
        <v>12.34</v>
      </c>
      <c r="Q1059" s="767">
        <v>13.07</v>
      </c>
      <c r="R1059" s="767">
        <v>12.55</v>
      </c>
      <c r="S1059" s="767">
        <v>12.65</v>
      </c>
      <c r="T1059" s="766">
        <v>587.5</v>
      </c>
      <c r="U1059" s="767">
        <v>-2.7</v>
      </c>
      <c r="V1059" s="765">
        <v>13</v>
      </c>
    </row>
    <row r="1060" spans="1:22" ht="13.5" customHeight="1">
      <c r="A1060" s="509"/>
      <c r="B1060" s="511"/>
      <c r="C1060" s="654"/>
      <c r="D1060" s="765" t="s">
        <v>1009</v>
      </c>
      <c r="E1060" s="766">
        <v>89.9</v>
      </c>
      <c r="F1060" s="766">
        <v>146</v>
      </c>
      <c r="G1060" s="766">
        <v>6.84</v>
      </c>
      <c r="H1060" s="766">
        <v>30.74</v>
      </c>
      <c r="I1060" s="766">
        <v>349.42</v>
      </c>
      <c r="J1060" s="766">
        <v>23.86</v>
      </c>
      <c r="K1060" s="766">
        <v>77.62</v>
      </c>
      <c r="L1060" s="766">
        <v>89.89</v>
      </c>
      <c r="M1060" s="766">
        <v>88.17</v>
      </c>
      <c r="N1060" s="766">
        <v>98.09</v>
      </c>
      <c r="O1060" s="766">
        <v>31.99</v>
      </c>
      <c r="P1060" s="767">
        <v>13.87</v>
      </c>
      <c r="Q1060" s="767">
        <v>14.39</v>
      </c>
      <c r="R1060" s="767">
        <v>14.23</v>
      </c>
      <c r="S1060" s="767">
        <v>14.16</v>
      </c>
      <c r="T1060" s="766">
        <v>717.3</v>
      </c>
      <c r="U1060" s="767">
        <v>7.28</v>
      </c>
      <c r="V1060" s="765">
        <v>3</v>
      </c>
    </row>
    <row r="1061" spans="1:22" ht="13.5" customHeight="1">
      <c r="A1061" s="509"/>
      <c r="B1061" s="511"/>
      <c r="C1061" s="654"/>
      <c r="D1061" s="765" t="s">
        <v>1010</v>
      </c>
      <c r="E1061" s="766">
        <v>91.8</v>
      </c>
      <c r="F1061" s="766">
        <v>157</v>
      </c>
      <c r="G1061" s="766">
        <v>8.6999999999999993</v>
      </c>
      <c r="H1061" s="766">
        <v>29.2</v>
      </c>
      <c r="I1061" s="766">
        <v>235.6</v>
      </c>
      <c r="J1061" s="766">
        <v>21.2</v>
      </c>
      <c r="K1061" s="766">
        <v>72.599999999999994</v>
      </c>
      <c r="L1061" s="766">
        <v>120.2</v>
      </c>
      <c r="M1061" s="766">
        <v>92.2</v>
      </c>
      <c r="N1061" s="766">
        <v>76.7</v>
      </c>
      <c r="O1061" s="766">
        <v>30.5</v>
      </c>
      <c r="P1061" s="767">
        <v>13.9</v>
      </c>
      <c r="Q1061" s="767">
        <v>13.58</v>
      </c>
      <c r="R1061" s="767">
        <v>13.82</v>
      </c>
      <c r="S1061" s="767">
        <v>13.77</v>
      </c>
      <c r="T1061" s="766">
        <v>690.5</v>
      </c>
      <c r="U1061" s="767">
        <v>3.06</v>
      </c>
      <c r="V1061" s="765">
        <v>9</v>
      </c>
    </row>
    <row r="1062" spans="1:22" ht="13.5" customHeight="1">
      <c r="A1062" s="509"/>
      <c r="B1062" s="511"/>
      <c r="C1062" s="654"/>
      <c r="D1062" s="765" t="s">
        <v>1011</v>
      </c>
      <c r="E1062" s="766">
        <v>90</v>
      </c>
      <c r="F1062" s="766">
        <v>143</v>
      </c>
      <c r="G1062" s="766">
        <v>8</v>
      </c>
      <c r="H1062" s="766">
        <v>28.1</v>
      </c>
      <c r="I1062" s="766">
        <v>251.2</v>
      </c>
      <c r="J1062" s="766">
        <v>21.4</v>
      </c>
      <c r="K1062" s="766">
        <v>76.099999999999994</v>
      </c>
      <c r="L1062" s="766">
        <v>107.9</v>
      </c>
      <c r="M1062" s="766">
        <v>101.3</v>
      </c>
      <c r="N1062" s="766">
        <v>93.9</v>
      </c>
      <c r="O1062" s="766">
        <v>26.7</v>
      </c>
      <c r="P1062" s="767">
        <v>14.26</v>
      </c>
      <c r="Q1062" s="767">
        <v>14.4</v>
      </c>
      <c r="R1062" s="767">
        <v>13.48</v>
      </c>
      <c r="S1062" s="767">
        <v>14.05</v>
      </c>
      <c r="T1062" s="766">
        <v>708.8</v>
      </c>
      <c r="U1062" s="767">
        <v>7.72</v>
      </c>
      <c r="V1062" s="765">
        <v>3</v>
      </c>
    </row>
    <row r="1063" spans="1:22" ht="13.5" customHeight="1">
      <c r="A1063" s="509"/>
      <c r="B1063" s="511"/>
      <c r="C1063" s="654"/>
      <c r="D1063" s="765" t="s">
        <v>1012</v>
      </c>
      <c r="E1063" s="766">
        <v>101</v>
      </c>
      <c r="F1063" s="766">
        <v>147</v>
      </c>
      <c r="G1063" s="766">
        <v>8.4</v>
      </c>
      <c r="H1063" s="766">
        <v>25</v>
      </c>
      <c r="I1063" s="766">
        <v>197.6</v>
      </c>
      <c r="J1063" s="766">
        <v>20.7</v>
      </c>
      <c r="K1063" s="766">
        <v>83</v>
      </c>
      <c r="L1063" s="766">
        <v>110.5</v>
      </c>
      <c r="M1063" s="766">
        <v>98.8</v>
      </c>
      <c r="N1063" s="766">
        <v>89.4</v>
      </c>
      <c r="O1063" s="766">
        <v>27.8</v>
      </c>
      <c r="P1063" s="767">
        <v>11.84</v>
      </c>
      <c r="Q1063" s="767">
        <v>12</v>
      </c>
      <c r="R1063" s="767">
        <v>11.95</v>
      </c>
      <c r="S1063" s="767">
        <v>11.93</v>
      </c>
      <c r="T1063" s="766">
        <v>585.83000000000004</v>
      </c>
      <c r="U1063" s="767">
        <v>1.71</v>
      </c>
      <c r="V1063" s="765">
        <v>9</v>
      </c>
    </row>
    <row r="1064" spans="1:22" ht="13.5" customHeight="1">
      <c r="A1064" s="509"/>
      <c r="B1064" s="511"/>
      <c r="C1064" s="654"/>
      <c r="D1064" s="765" t="s">
        <v>1013</v>
      </c>
      <c r="E1064" s="766">
        <v>104</v>
      </c>
      <c r="F1064" s="766">
        <v>154</v>
      </c>
      <c r="G1064" s="766">
        <v>7.2</v>
      </c>
      <c r="H1064" s="766">
        <v>26.8</v>
      </c>
      <c r="I1064" s="766">
        <v>272.2</v>
      </c>
      <c r="J1064" s="766">
        <v>18.3</v>
      </c>
      <c r="K1064" s="766">
        <v>68.400000000000006</v>
      </c>
      <c r="L1064" s="766">
        <v>172.5</v>
      </c>
      <c r="M1064" s="766">
        <v>151.5</v>
      </c>
      <c r="N1064" s="766">
        <v>87.8</v>
      </c>
      <c r="O1064" s="766">
        <v>27</v>
      </c>
      <c r="P1064" s="767">
        <v>16.170000000000002</v>
      </c>
      <c r="Q1064" s="767">
        <v>15.31</v>
      </c>
      <c r="R1064" s="767">
        <v>16.440000000000001</v>
      </c>
      <c r="S1064" s="767">
        <v>15.97</v>
      </c>
      <c r="T1064" s="766">
        <v>733.77</v>
      </c>
      <c r="U1064" s="767">
        <v>6.81</v>
      </c>
      <c r="V1064" s="765">
        <v>2</v>
      </c>
    </row>
    <row r="1065" spans="1:22" ht="13.5" customHeight="1">
      <c r="A1065" s="509"/>
      <c r="B1065" s="511"/>
      <c r="C1065" s="654"/>
      <c r="D1065" s="765" t="s">
        <v>1014</v>
      </c>
      <c r="E1065" s="766">
        <v>96.5</v>
      </c>
      <c r="F1065" s="766">
        <v>141</v>
      </c>
      <c r="G1065" s="766">
        <v>7</v>
      </c>
      <c r="H1065" s="766">
        <v>30.5</v>
      </c>
      <c r="I1065" s="766">
        <v>335.7</v>
      </c>
      <c r="J1065" s="766">
        <v>21.5</v>
      </c>
      <c r="K1065" s="766">
        <v>70.489999999999995</v>
      </c>
      <c r="L1065" s="766">
        <v>133</v>
      </c>
      <c r="M1065" s="766">
        <v>118.4</v>
      </c>
      <c r="N1065" s="766">
        <v>89</v>
      </c>
      <c r="O1065" s="766">
        <v>27</v>
      </c>
      <c r="P1065" s="767">
        <v>12.75</v>
      </c>
      <c r="Q1065" s="767">
        <v>12.85</v>
      </c>
      <c r="R1065" s="767">
        <v>12.9</v>
      </c>
      <c r="S1065" s="767">
        <v>12.83</v>
      </c>
      <c r="T1065" s="766">
        <v>661.22</v>
      </c>
      <c r="U1065" s="767">
        <v>3.15</v>
      </c>
      <c r="V1065" s="765">
        <v>6</v>
      </c>
    </row>
    <row r="1066" spans="1:22" ht="13.5" customHeight="1">
      <c r="A1066" s="509"/>
      <c r="B1066" s="511"/>
      <c r="C1066" s="654"/>
      <c r="D1066" s="765" t="s">
        <v>1015</v>
      </c>
      <c r="E1066" s="766">
        <v>94</v>
      </c>
      <c r="F1066" s="766">
        <v>145</v>
      </c>
      <c r="G1066" s="766">
        <v>6.5</v>
      </c>
      <c r="H1066" s="766">
        <v>29.6</v>
      </c>
      <c r="I1066" s="766">
        <v>355.4</v>
      </c>
      <c r="J1066" s="766">
        <v>22.4</v>
      </c>
      <c r="K1066" s="766">
        <v>75.7</v>
      </c>
      <c r="L1066" s="766">
        <v>90.3</v>
      </c>
      <c r="M1066" s="766">
        <v>87.3</v>
      </c>
      <c r="N1066" s="766">
        <v>96.7</v>
      </c>
      <c r="O1066" s="766">
        <v>29.7</v>
      </c>
      <c r="P1066" s="767">
        <v>10.46</v>
      </c>
      <c r="Q1066" s="767">
        <v>10.36</v>
      </c>
      <c r="R1066" s="767">
        <v>10.58</v>
      </c>
      <c r="S1066" s="767">
        <v>10.47</v>
      </c>
      <c r="T1066" s="766">
        <v>715.1</v>
      </c>
      <c r="U1066" s="767">
        <v>2.29</v>
      </c>
      <c r="V1066" s="765">
        <v>8</v>
      </c>
    </row>
    <row r="1067" spans="1:22" ht="13.5" customHeight="1">
      <c r="A1067" s="509"/>
      <c r="B1067" s="511"/>
      <c r="C1067" s="654"/>
      <c r="D1067" s="765" t="s">
        <v>1016</v>
      </c>
      <c r="E1067" s="766">
        <v>90</v>
      </c>
      <c r="F1067" s="766">
        <v>155</v>
      </c>
      <c r="G1067" s="766">
        <v>7.2</v>
      </c>
      <c r="H1067" s="766">
        <v>51.1</v>
      </c>
      <c r="I1067" s="766">
        <v>85.9</v>
      </c>
      <c r="J1067" s="766">
        <v>28.5</v>
      </c>
      <c r="K1067" s="766">
        <v>55.7</v>
      </c>
      <c r="L1067" s="766">
        <v>118.3</v>
      </c>
      <c r="M1067" s="766">
        <v>111.8</v>
      </c>
      <c r="N1067" s="766">
        <v>88.7</v>
      </c>
      <c r="O1067" s="766">
        <v>26.8</v>
      </c>
      <c r="P1067" s="767">
        <v>12.1</v>
      </c>
      <c r="Q1067" s="767">
        <v>12.6</v>
      </c>
      <c r="R1067" s="767">
        <v>12.3</v>
      </c>
      <c r="S1067" s="767">
        <v>12.3</v>
      </c>
      <c r="T1067" s="766">
        <v>621.9</v>
      </c>
      <c r="U1067" s="767">
        <v>-1.3</v>
      </c>
      <c r="V1067" s="765">
        <v>9</v>
      </c>
    </row>
    <row r="1068" spans="1:22" ht="13.5" customHeight="1">
      <c r="A1068" s="509"/>
      <c r="B1068" s="511"/>
      <c r="C1068" s="654"/>
      <c r="D1068" s="765" t="s">
        <v>1017</v>
      </c>
      <c r="E1068" s="766">
        <v>82</v>
      </c>
      <c r="F1068" s="766">
        <v>153</v>
      </c>
      <c r="G1068" s="766">
        <v>8.75</v>
      </c>
      <c r="H1068" s="766">
        <v>30.46</v>
      </c>
      <c r="I1068" s="766">
        <v>348.11</v>
      </c>
      <c r="J1068" s="766">
        <v>22.66</v>
      </c>
      <c r="K1068" s="766">
        <v>74.39</v>
      </c>
      <c r="L1068" s="766">
        <v>128.94</v>
      </c>
      <c r="M1068" s="766">
        <v>121.37</v>
      </c>
      <c r="N1068" s="766">
        <v>94.13</v>
      </c>
      <c r="O1068" s="766">
        <v>25.3</v>
      </c>
      <c r="P1068" s="767">
        <v>13.86</v>
      </c>
      <c r="Q1068" s="767">
        <v>13.85</v>
      </c>
      <c r="R1068" s="767">
        <v>13.84</v>
      </c>
      <c r="S1068" s="767">
        <v>13.85</v>
      </c>
      <c r="T1068" s="766">
        <v>713.37</v>
      </c>
      <c r="U1068" s="767">
        <v>4.92</v>
      </c>
      <c r="V1068" s="765">
        <v>2</v>
      </c>
    </row>
    <row r="1069" spans="1:22" ht="13.5" customHeight="1">
      <c r="A1069" s="509"/>
      <c r="B1069" s="511"/>
      <c r="C1069" s="654"/>
      <c r="D1069" s="765" t="s">
        <v>1018</v>
      </c>
      <c r="E1069" s="766">
        <v>90.3</v>
      </c>
      <c r="F1069" s="766">
        <v>153</v>
      </c>
      <c r="G1069" s="766">
        <v>7.7</v>
      </c>
      <c r="H1069" s="766">
        <v>34.9</v>
      </c>
      <c r="I1069" s="766">
        <v>353</v>
      </c>
      <c r="J1069" s="766">
        <v>26.3</v>
      </c>
      <c r="K1069" s="766">
        <v>75.400000000000006</v>
      </c>
      <c r="L1069" s="766">
        <v>115.4</v>
      </c>
      <c r="M1069" s="766">
        <v>92.5</v>
      </c>
      <c r="N1069" s="766">
        <v>80.16</v>
      </c>
      <c r="O1069" s="766">
        <v>26.8</v>
      </c>
      <c r="P1069" s="767">
        <v>15.07</v>
      </c>
      <c r="Q1069" s="767">
        <v>15.05</v>
      </c>
      <c r="R1069" s="767">
        <v>15.1</v>
      </c>
      <c r="S1069" s="767">
        <v>15.07</v>
      </c>
      <c r="T1069" s="766">
        <v>648.29999999999995</v>
      </c>
      <c r="U1069" s="767">
        <v>3.04</v>
      </c>
      <c r="V1069" s="765">
        <v>9</v>
      </c>
    </row>
    <row r="1070" spans="1:22" s="462" customFormat="1" ht="13.5" customHeight="1">
      <c r="A1070" s="511"/>
      <c r="B1070" s="511"/>
      <c r="C1070" s="655"/>
      <c r="D1070" s="768" t="s">
        <v>1019</v>
      </c>
      <c r="E1070" s="769">
        <v>94.48</v>
      </c>
      <c r="F1070" s="769">
        <v>148.27000000000001</v>
      </c>
      <c r="G1070" s="769">
        <v>7.88</v>
      </c>
      <c r="H1070" s="769">
        <v>31.77</v>
      </c>
      <c r="I1070" s="769">
        <v>273.64</v>
      </c>
      <c r="J1070" s="769">
        <v>21.41</v>
      </c>
      <c r="K1070" s="769">
        <v>69.290000000000006</v>
      </c>
      <c r="L1070" s="769">
        <v>137.33000000000001</v>
      </c>
      <c r="M1070" s="769">
        <v>127.94</v>
      </c>
      <c r="N1070" s="769">
        <v>91.62</v>
      </c>
      <c r="O1070" s="769">
        <v>26.31</v>
      </c>
      <c r="P1070" s="770">
        <v>13.59</v>
      </c>
      <c r="Q1070" s="770">
        <v>13.66</v>
      </c>
      <c r="R1070" s="770">
        <v>13.55</v>
      </c>
      <c r="S1070" s="770">
        <v>13.6</v>
      </c>
      <c r="T1070" s="769">
        <v>689.35</v>
      </c>
      <c r="U1070" s="770">
        <v>6.16</v>
      </c>
      <c r="V1070" s="768">
        <v>3</v>
      </c>
    </row>
    <row r="1071" spans="1:22" ht="13.5" customHeight="1">
      <c r="A1071" s="509" t="s">
        <v>758</v>
      </c>
      <c r="B1071" s="511"/>
      <c r="C1071" s="509" t="s">
        <v>759</v>
      </c>
      <c r="D1071" s="656" t="s">
        <v>751</v>
      </c>
      <c r="E1071" s="657">
        <v>88.7</v>
      </c>
      <c r="F1071" s="657">
        <v>148</v>
      </c>
      <c r="G1071" s="657">
        <v>5.0999999999999996</v>
      </c>
      <c r="H1071" s="657">
        <v>19.5</v>
      </c>
      <c r="I1071" s="657">
        <v>282.39999999999998</v>
      </c>
      <c r="J1071" s="657">
        <v>18.2</v>
      </c>
      <c r="K1071" s="657">
        <v>93.3</v>
      </c>
      <c r="L1071" s="657">
        <v>151.4</v>
      </c>
      <c r="M1071" s="657">
        <v>148.5</v>
      </c>
      <c r="N1071" s="657">
        <v>98.1</v>
      </c>
      <c r="O1071" s="657">
        <v>28.7</v>
      </c>
      <c r="P1071" s="658">
        <v>16.88</v>
      </c>
      <c r="Q1071" s="658">
        <v>16.27</v>
      </c>
      <c r="R1071" s="658">
        <v>16.89</v>
      </c>
      <c r="S1071" s="658">
        <v>16.68</v>
      </c>
      <c r="T1071" s="657">
        <v>834</v>
      </c>
      <c r="U1071" s="658">
        <v>2.6461538461538501</v>
      </c>
      <c r="V1071" s="659">
        <v>6</v>
      </c>
    </row>
    <row r="1072" spans="1:22" ht="13.5" customHeight="1">
      <c r="A1072" s="509"/>
      <c r="B1072" s="511"/>
      <c r="C1072" s="509"/>
      <c r="D1072" s="265" t="s">
        <v>750</v>
      </c>
      <c r="E1072" s="281">
        <v>95.1</v>
      </c>
      <c r="F1072" s="281">
        <v>147</v>
      </c>
      <c r="G1072" s="281">
        <v>8.76</v>
      </c>
      <c r="H1072" s="281">
        <v>33.950000000000003</v>
      </c>
      <c r="I1072" s="281">
        <v>287.60000000000002</v>
      </c>
      <c r="J1072" s="281">
        <v>19.82</v>
      </c>
      <c r="K1072" s="281">
        <v>58.38</v>
      </c>
      <c r="L1072" s="281">
        <v>128.69999999999999</v>
      </c>
      <c r="M1072" s="281">
        <v>126</v>
      </c>
      <c r="N1072" s="281">
        <v>97.9</v>
      </c>
      <c r="O1072" s="281">
        <v>29.22</v>
      </c>
      <c r="P1072" s="267">
        <v>13.14</v>
      </c>
      <c r="Q1072" s="267">
        <v>13.59</v>
      </c>
      <c r="R1072" s="267">
        <v>12.93</v>
      </c>
      <c r="S1072" s="267">
        <v>13.22</v>
      </c>
      <c r="T1072" s="281">
        <v>661</v>
      </c>
      <c r="U1072" s="267">
        <v>-2</v>
      </c>
      <c r="V1072" s="306">
        <v>10</v>
      </c>
    </row>
    <row r="1073" spans="1:22" ht="13.5" customHeight="1">
      <c r="A1073" s="509"/>
      <c r="B1073" s="511"/>
      <c r="C1073" s="509"/>
      <c r="D1073" s="265" t="s">
        <v>739</v>
      </c>
      <c r="E1073" s="281">
        <v>89</v>
      </c>
      <c r="F1073" s="281">
        <v>154</v>
      </c>
      <c r="G1073" s="281">
        <v>7.6</v>
      </c>
      <c r="H1073" s="281">
        <v>27.36</v>
      </c>
      <c r="I1073" s="281">
        <v>260</v>
      </c>
      <c r="J1073" s="281">
        <v>20.71</v>
      </c>
      <c r="K1073" s="281">
        <v>75.69</v>
      </c>
      <c r="L1073" s="281">
        <v>126.3</v>
      </c>
      <c r="M1073" s="281">
        <v>110.2</v>
      </c>
      <c r="N1073" s="281">
        <v>87.25</v>
      </c>
      <c r="O1073" s="281">
        <v>27.2</v>
      </c>
      <c r="P1073" s="267">
        <v>14.65</v>
      </c>
      <c r="Q1073" s="267">
        <v>14.79</v>
      </c>
      <c r="R1073" s="267">
        <v>14.6</v>
      </c>
      <c r="S1073" s="267">
        <v>14.68</v>
      </c>
      <c r="T1073" s="281">
        <v>652.52</v>
      </c>
      <c r="U1073" s="267">
        <v>8.1</v>
      </c>
      <c r="V1073" s="306">
        <v>5</v>
      </c>
    </row>
    <row r="1074" spans="1:22" ht="13.5" customHeight="1">
      <c r="A1074" s="509"/>
      <c r="B1074" s="511"/>
      <c r="C1074" s="509"/>
      <c r="D1074" s="265" t="s">
        <v>755</v>
      </c>
      <c r="E1074" s="281">
        <v>101.1</v>
      </c>
      <c r="F1074" s="281">
        <v>146</v>
      </c>
      <c r="G1074" s="281">
        <v>7.4</v>
      </c>
      <c r="H1074" s="281">
        <v>31.5</v>
      </c>
      <c r="I1074" s="281">
        <v>328</v>
      </c>
      <c r="J1074" s="281">
        <v>20.6</v>
      </c>
      <c r="K1074" s="281">
        <v>65.400000000000006</v>
      </c>
      <c r="L1074" s="281">
        <v>127.3</v>
      </c>
      <c r="M1074" s="281">
        <v>115</v>
      </c>
      <c r="N1074" s="281">
        <v>90.3</v>
      </c>
      <c r="O1074" s="281">
        <v>26.6</v>
      </c>
      <c r="P1074" s="267">
        <v>13.17</v>
      </c>
      <c r="Q1074" s="267">
        <v>13.25</v>
      </c>
      <c r="R1074" s="267">
        <v>13.41</v>
      </c>
      <c r="S1074" s="267">
        <v>13.28</v>
      </c>
      <c r="T1074" s="281">
        <v>663.84</v>
      </c>
      <c r="U1074" s="267">
        <v>2.31</v>
      </c>
      <c r="V1074" s="306">
        <v>8</v>
      </c>
    </row>
    <row r="1075" spans="1:22" ht="13.5" customHeight="1">
      <c r="A1075" s="509"/>
      <c r="B1075" s="511"/>
      <c r="C1075" s="509"/>
      <c r="D1075" s="265" t="s">
        <v>774</v>
      </c>
      <c r="E1075" s="281">
        <v>102.5</v>
      </c>
      <c r="F1075" s="281">
        <v>154</v>
      </c>
      <c r="G1075" s="281">
        <v>7.2</v>
      </c>
      <c r="H1075" s="281">
        <v>28.6</v>
      </c>
      <c r="I1075" s="281">
        <v>297.2</v>
      </c>
      <c r="J1075" s="281">
        <v>23.8</v>
      </c>
      <c r="K1075" s="281">
        <v>83.2</v>
      </c>
      <c r="L1075" s="281">
        <v>131.19999999999999</v>
      </c>
      <c r="M1075" s="281">
        <v>105.9</v>
      </c>
      <c r="N1075" s="281">
        <v>80.7</v>
      </c>
      <c r="O1075" s="281">
        <v>26.2</v>
      </c>
      <c r="P1075" s="267">
        <v>14.21</v>
      </c>
      <c r="Q1075" s="267">
        <v>14.78</v>
      </c>
      <c r="R1075" s="267">
        <v>14.46</v>
      </c>
      <c r="S1075" s="267">
        <v>14.48</v>
      </c>
      <c r="T1075" s="281">
        <v>648.25</v>
      </c>
      <c r="U1075" s="267">
        <v>2.31</v>
      </c>
      <c r="V1075" s="306">
        <v>10</v>
      </c>
    </row>
    <row r="1076" spans="1:22" ht="13.5" customHeight="1">
      <c r="A1076" s="509"/>
      <c r="B1076" s="511"/>
      <c r="C1076" s="509"/>
      <c r="D1076" s="265" t="s">
        <v>1020</v>
      </c>
      <c r="E1076" s="281">
        <v>94</v>
      </c>
      <c r="F1076" s="281">
        <v>155</v>
      </c>
      <c r="G1076" s="281">
        <v>8.6</v>
      </c>
      <c r="H1076" s="281">
        <v>34.200000000000003</v>
      </c>
      <c r="I1076" s="281">
        <v>297.7</v>
      </c>
      <c r="J1076" s="281">
        <v>22.8</v>
      </c>
      <c r="K1076" s="281">
        <v>66.7</v>
      </c>
      <c r="L1076" s="281">
        <v>138.19999999999999</v>
      </c>
      <c r="M1076" s="281">
        <v>126.4</v>
      </c>
      <c r="N1076" s="281">
        <v>91.5</v>
      </c>
      <c r="O1076" s="281">
        <v>28.8</v>
      </c>
      <c r="P1076" s="267">
        <v>15.86</v>
      </c>
      <c r="Q1076" s="267">
        <v>15.68</v>
      </c>
      <c r="R1076" s="267">
        <v>15.74</v>
      </c>
      <c r="S1076" s="267">
        <v>15.76</v>
      </c>
      <c r="T1076" s="281">
        <v>788</v>
      </c>
      <c r="U1076" s="267">
        <v>2.14</v>
      </c>
      <c r="V1076" s="306">
        <v>6</v>
      </c>
    </row>
    <row r="1077" spans="1:22" ht="13.5" customHeight="1">
      <c r="A1077" s="509"/>
      <c r="B1077" s="511"/>
      <c r="C1077" s="509"/>
      <c r="D1077" s="265" t="s">
        <v>741</v>
      </c>
      <c r="E1077" s="281">
        <v>89</v>
      </c>
      <c r="F1077" s="281">
        <v>151</v>
      </c>
      <c r="G1077" s="281">
        <v>9.3000000000000007</v>
      </c>
      <c r="H1077" s="281">
        <v>35.200000000000003</v>
      </c>
      <c r="I1077" s="281">
        <v>378.5</v>
      </c>
      <c r="J1077" s="281">
        <v>24.2</v>
      </c>
      <c r="K1077" s="281">
        <v>68.8</v>
      </c>
      <c r="L1077" s="281">
        <v>110.2</v>
      </c>
      <c r="M1077" s="281">
        <v>98.6</v>
      </c>
      <c r="N1077" s="281">
        <v>89.5</v>
      </c>
      <c r="O1077" s="281">
        <v>28.5</v>
      </c>
      <c r="P1077" s="267">
        <v>13.76</v>
      </c>
      <c r="Q1077" s="267">
        <v>13.81</v>
      </c>
      <c r="R1077" s="267">
        <v>13.92</v>
      </c>
      <c r="S1077" s="267">
        <v>13.83</v>
      </c>
      <c r="T1077" s="281">
        <v>691.5</v>
      </c>
      <c r="U1077" s="267">
        <v>3.9</v>
      </c>
      <c r="V1077" s="306">
        <v>5</v>
      </c>
    </row>
    <row r="1078" spans="1:22" ht="13.5" customHeight="1">
      <c r="A1078" s="509"/>
      <c r="B1078" s="511"/>
      <c r="C1078" s="509"/>
      <c r="D1078" s="265" t="s">
        <v>756</v>
      </c>
      <c r="E1078" s="281">
        <v>106</v>
      </c>
      <c r="F1078" s="281">
        <v>154</v>
      </c>
      <c r="G1078" s="281">
        <v>8.8000000000000007</v>
      </c>
      <c r="H1078" s="281">
        <v>30.4</v>
      </c>
      <c r="I1078" s="281">
        <v>245.5</v>
      </c>
      <c r="J1078" s="281">
        <v>21.3</v>
      </c>
      <c r="K1078" s="281">
        <v>70.099999999999994</v>
      </c>
      <c r="L1078" s="281">
        <v>124.5</v>
      </c>
      <c r="M1078" s="281">
        <v>120.8</v>
      </c>
      <c r="N1078" s="281">
        <v>97</v>
      </c>
      <c r="O1078" s="281">
        <v>28.3</v>
      </c>
      <c r="P1078" s="267">
        <v>14.81</v>
      </c>
      <c r="Q1078" s="267">
        <v>14.46</v>
      </c>
      <c r="R1078" s="267">
        <v>14.14</v>
      </c>
      <c r="S1078" s="267">
        <v>14.47</v>
      </c>
      <c r="T1078" s="281">
        <v>723.5</v>
      </c>
      <c r="U1078" s="267">
        <v>5.1904623437045698</v>
      </c>
      <c r="V1078" s="306">
        <v>6</v>
      </c>
    </row>
    <row r="1079" spans="1:22" ht="13.5" customHeight="1">
      <c r="A1079" s="509"/>
      <c r="B1079" s="511"/>
      <c r="C1079" s="509"/>
      <c r="D1079" s="265" t="s">
        <v>757</v>
      </c>
      <c r="E1079" s="281">
        <v>92</v>
      </c>
      <c r="F1079" s="281">
        <v>145</v>
      </c>
      <c r="G1079" s="281">
        <v>5.9</v>
      </c>
      <c r="H1079" s="281">
        <v>25.2</v>
      </c>
      <c r="I1079" s="281">
        <v>327.10000000000002</v>
      </c>
      <c r="J1079" s="281">
        <v>23.8</v>
      </c>
      <c r="K1079" s="281">
        <v>94.4</v>
      </c>
      <c r="L1079" s="281">
        <v>135.19999999999999</v>
      </c>
      <c r="M1079" s="281">
        <v>119.7</v>
      </c>
      <c r="N1079" s="281">
        <v>88.5</v>
      </c>
      <c r="O1079" s="281">
        <v>27.7</v>
      </c>
      <c r="P1079" s="267">
        <v>10.87</v>
      </c>
      <c r="Q1079" s="267">
        <v>11.18</v>
      </c>
      <c r="R1079" s="267">
        <v>11.76</v>
      </c>
      <c r="S1079" s="267">
        <v>11.27</v>
      </c>
      <c r="T1079" s="281">
        <v>563.5</v>
      </c>
      <c r="U1079" s="267">
        <v>-1.82926829268293</v>
      </c>
      <c r="V1079" s="306">
        <v>11</v>
      </c>
    </row>
    <row r="1080" spans="1:22" ht="13.5" customHeight="1">
      <c r="A1080" s="509"/>
      <c r="B1080" s="511"/>
      <c r="C1080" s="509"/>
      <c r="D1080" s="265" t="s">
        <v>754</v>
      </c>
      <c r="E1080" s="281">
        <v>100</v>
      </c>
      <c r="F1080" s="281">
        <v>139</v>
      </c>
      <c r="G1080" s="281">
        <v>5.6</v>
      </c>
      <c r="H1080" s="281">
        <v>30.9</v>
      </c>
      <c r="I1080" s="281">
        <v>451.7</v>
      </c>
      <c r="J1080" s="281">
        <v>22.8</v>
      </c>
      <c r="K1080" s="281">
        <v>73.7</v>
      </c>
      <c r="L1080" s="281">
        <v>114.3</v>
      </c>
      <c r="M1080" s="281">
        <v>112.3</v>
      </c>
      <c r="N1080" s="281">
        <v>98.3</v>
      </c>
      <c r="O1080" s="281">
        <v>29.8</v>
      </c>
      <c r="P1080" s="267">
        <v>14.82</v>
      </c>
      <c r="Q1080" s="267">
        <v>15.21</v>
      </c>
      <c r="R1080" s="267">
        <v>15.77</v>
      </c>
      <c r="S1080" s="267">
        <v>15.27</v>
      </c>
      <c r="T1080" s="281">
        <v>763.3</v>
      </c>
      <c r="U1080" s="267">
        <v>7.56</v>
      </c>
      <c r="V1080" s="306">
        <v>4</v>
      </c>
    </row>
    <row r="1081" spans="1:22" ht="13.5" customHeight="1">
      <c r="A1081" s="509"/>
      <c r="B1081" s="511"/>
      <c r="C1081" s="509"/>
      <c r="D1081" s="265" t="s">
        <v>753</v>
      </c>
      <c r="E1081" s="281">
        <v>100</v>
      </c>
      <c r="F1081" s="281">
        <v>142</v>
      </c>
      <c r="G1081" s="281">
        <v>7.5</v>
      </c>
      <c r="H1081" s="281">
        <v>31.2</v>
      </c>
      <c r="I1081" s="281">
        <v>316</v>
      </c>
      <c r="J1081" s="281">
        <v>22.7</v>
      </c>
      <c r="K1081" s="281">
        <v>72.760000000000005</v>
      </c>
      <c r="L1081" s="281">
        <v>111</v>
      </c>
      <c r="M1081" s="281">
        <v>108</v>
      </c>
      <c r="N1081" s="281">
        <v>97.3</v>
      </c>
      <c r="O1081" s="281">
        <v>28.7</v>
      </c>
      <c r="P1081" s="267">
        <v>13.4</v>
      </c>
      <c r="Q1081" s="267">
        <v>14.56</v>
      </c>
      <c r="R1081" s="267">
        <v>13.4</v>
      </c>
      <c r="S1081" s="267">
        <v>13.786666666666701</v>
      </c>
      <c r="T1081" s="281">
        <v>656.24533333333295</v>
      </c>
      <c r="U1081" s="267">
        <v>4.2072780203784701</v>
      </c>
      <c r="V1081" s="306">
        <v>7</v>
      </c>
    </row>
    <row r="1082" spans="1:22" s="462" customFormat="1" ht="13.5" customHeight="1">
      <c r="A1082" s="511"/>
      <c r="B1082" s="511"/>
      <c r="C1082" s="511"/>
      <c r="D1082" s="268" t="s">
        <v>745</v>
      </c>
      <c r="E1082" s="611">
        <f t="shared" ref="E1082:T1082" si="86">AVERAGE(E1071:E1081)</f>
        <v>96.127272727272739</v>
      </c>
      <c r="F1082" s="611">
        <f t="shared" si="86"/>
        <v>148.63636363636363</v>
      </c>
      <c r="G1082" s="611">
        <f t="shared" si="86"/>
        <v>7.4327272727272735</v>
      </c>
      <c r="H1082" s="611">
        <f t="shared" si="86"/>
        <v>29.819090909090907</v>
      </c>
      <c r="I1082" s="611">
        <f t="shared" si="86"/>
        <v>315.60909090909087</v>
      </c>
      <c r="J1082" s="611">
        <f t="shared" si="86"/>
        <v>21.884545454545457</v>
      </c>
      <c r="K1082" s="611">
        <f t="shared" si="86"/>
        <v>74.766363636363636</v>
      </c>
      <c r="L1082" s="611">
        <f t="shared" si="86"/>
        <v>127.11818181818184</v>
      </c>
      <c r="M1082" s="611">
        <f t="shared" si="86"/>
        <v>117.39999999999999</v>
      </c>
      <c r="N1082" s="611">
        <f t="shared" si="86"/>
        <v>92.395454545454541</v>
      </c>
      <c r="O1082" s="611">
        <f t="shared" si="86"/>
        <v>28.156363636363633</v>
      </c>
      <c r="P1082" s="270">
        <f t="shared" si="86"/>
        <v>14.142727272727274</v>
      </c>
      <c r="Q1082" s="270">
        <f t="shared" si="86"/>
        <v>14.325454545454546</v>
      </c>
      <c r="R1082" s="270">
        <f t="shared" si="86"/>
        <v>14.274545454545455</v>
      </c>
      <c r="S1082" s="270">
        <f t="shared" si="86"/>
        <v>14.24787878787879</v>
      </c>
      <c r="T1082" s="611">
        <f t="shared" si="86"/>
        <v>695.05957575757577</v>
      </c>
      <c r="U1082" s="270">
        <v>3.1582379645545702</v>
      </c>
      <c r="V1082" s="307">
        <v>6</v>
      </c>
    </row>
    <row r="1083" spans="1:22" ht="13.5" customHeight="1">
      <c r="A1083" s="509" t="s">
        <v>758</v>
      </c>
      <c r="B1083" s="511"/>
      <c r="C1083" s="509" t="s">
        <v>760</v>
      </c>
      <c r="D1083" s="265" t="s">
        <v>751</v>
      </c>
      <c r="E1083" s="281">
        <v>89.3</v>
      </c>
      <c r="F1083" s="281">
        <v>143</v>
      </c>
      <c r="G1083" s="281">
        <v>5.0999999999999996</v>
      </c>
      <c r="H1083" s="281">
        <v>30</v>
      </c>
      <c r="I1083" s="281">
        <v>488.2</v>
      </c>
      <c r="J1083" s="281">
        <v>23.6</v>
      </c>
      <c r="K1083" s="281">
        <v>78.7</v>
      </c>
      <c r="L1083" s="281">
        <v>123.7</v>
      </c>
      <c r="M1083" s="281">
        <v>116.2</v>
      </c>
      <c r="N1083" s="281">
        <v>93.9</v>
      </c>
      <c r="O1083" s="281">
        <v>28.9</v>
      </c>
      <c r="P1083" s="267">
        <v>213.8</v>
      </c>
      <c r="Q1083" s="267">
        <v>210.4</v>
      </c>
      <c r="R1083" s="267"/>
      <c r="S1083" s="267">
        <v>214.1</v>
      </c>
      <c r="T1083" s="281">
        <v>823.5</v>
      </c>
      <c r="U1083" s="267">
        <v>6.68</v>
      </c>
      <c r="V1083" s="306">
        <v>2</v>
      </c>
    </row>
    <row r="1084" spans="1:22" ht="13.5" customHeight="1">
      <c r="A1084" s="509"/>
      <c r="B1084" s="511"/>
      <c r="C1084" s="509"/>
      <c r="D1084" s="265" t="s">
        <v>750</v>
      </c>
      <c r="E1084" s="281">
        <v>93.6</v>
      </c>
      <c r="F1084" s="281">
        <v>152</v>
      </c>
      <c r="G1084" s="281">
        <v>9.33</v>
      </c>
      <c r="H1084" s="281">
        <v>43.58</v>
      </c>
      <c r="I1084" s="281">
        <v>367.1</v>
      </c>
      <c r="J1084" s="281">
        <v>21.48</v>
      </c>
      <c r="K1084" s="281">
        <v>49.29</v>
      </c>
      <c r="L1084" s="281">
        <v>119.11</v>
      </c>
      <c r="M1084" s="281">
        <v>116.56</v>
      </c>
      <c r="N1084" s="281">
        <v>97.9</v>
      </c>
      <c r="O1084" s="281">
        <v>30.64</v>
      </c>
      <c r="P1084" s="267">
        <v>354.14</v>
      </c>
      <c r="Q1084" s="267">
        <v>343.54</v>
      </c>
      <c r="R1084" s="267"/>
      <c r="S1084" s="267">
        <v>348.84</v>
      </c>
      <c r="T1084" s="281">
        <v>697.68</v>
      </c>
      <c r="U1084" s="267">
        <v>4.3600000000000003</v>
      </c>
      <c r="V1084" s="306">
        <v>1</v>
      </c>
    </row>
    <row r="1085" spans="1:22" ht="13.5" customHeight="1">
      <c r="A1085" s="509"/>
      <c r="B1085" s="511"/>
      <c r="C1085" s="509"/>
      <c r="D1085" s="265" t="s">
        <v>755</v>
      </c>
      <c r="E1085" s="281">
        <v>101.1</v>
      </c>
      <c r="F1085" s="281">
        <v>146</v>
      </c>
      <c r="G1085" s="281">
        <v>7.4</v>
      </c>
      <c r="H1085" s="281">
        <v>32.799999999999997</v>
      </c>
      <c r="I1085" s="281">
        <v>343.2</v>
      </c>
      <c r="J1085" s="281">
        <v>22.3</v>
      </c>
      <c r="K1085" s="281">
        <v>68</v>
      </c>
      <c r="L1085" s="281">
        <v>127.3</v>
      </c>
      <c r="M1085" s="281">
        <v>115</v>
      </c>
      <c r="N1085" s="281">
        <v>90.3</v>
      </c>
      <c r="O1085" s="281">
        <v>26.6</v>
      </c>
      <c r="P1085" s="267">
        <v>348.88</v>
      </c>
      <c r="Q1085" s="267">
        <v>334.16</v>
      </c>
      <c r="R1085" s="267"/>
      <c r="S1085" s="267">
        <v>341.52</v>
      </c>
      <c r="T1085" s="281">
        <v>683.04</v>
      </c>
      <c r="U1085" s="267">
        <v>3.47</v>
      </c>
      <c r="V1085" s="306">
        <v>2</v>
      </c>
    </row>
    <row r="1086" spans="1:22" ht="13.5" customHeight="1">
      <c r="A1086" s="509"/>
      <c r="B1086" s="511"/>
      <c r="C1086" s="509"/>
      <c r="D1086" s="265" t="s">
        <v>801</v>
      </c>
      <c r="E1086" s="281">
        <v>92</v>
      </c>
      <c r="F1086" s="281">
        <v>144</v>
      </c>
      <c r="G1086" s="281">
        <v>7</v>
      </c>
      <c r="H1086" s="281">
        <v>31.5</v>
      </c>
      <c r="I1086" s="281">
        <v>350</v>
      </c>
      <c r="J1086" s="281">
        <v>26.8</v>
      </c>
      <c r="K1086" s="281">
        <v>85.1</v>
      </c>
      <c r="L1086" s="281">
        <v>130.69999999999999</v>
      </c>
      <c r="M1086" s="281">
        <v>121.7</v>
      </c>
      <c r="N1086" s="281">
        <v>93.1</v>
      </c>
      <c r="O1086" s="281">
        <v>27.9</v>
      </c>
      <c r="P1086" s="267">
        <v>154.9</v>
      </c>
      <c r="Q1086" s="267">
        <v>160.4</v>
      </c>
      <c r="R1086" s="267"/>
      <c r="S1086" s="267">
        <v>157.69999999999999</v>
      </c>
      <c r="T1086" s="281">
        <v>630.79999999999995</v>
      </c>
      <c r="U1086" s="267">
        <v>3.41</v>
      </c>
      <c r="V1086" s="306">
        <v>3</v>
      </c>
    </row>
    <row r="1087" spans="1:22" ht="13.5" customHeight="1">
      <c r="A1087" s="509"/>
      <c r="B1087" s="511"/>
      <c r="C1087" s="509"/>
      <c r="D1087" s="265" t="s">
        <v>1020</v>
      </c>
      <c r="E1087" s="281">
        <v>84.2</v>
      </c>
      <c r="F1087" s="281">
        <v>149</v>
      </c>
      <c r="G1087" s="281"/>
      <c r="H1087" s="281"/>
      <c r="I1087" s="281"/>
      <c r="J1087" s="281"/>
      <c r="K1087" s="281"/>
      <c r="L1087" s="281">
        <v>146.80000000000001</v>
      </c>
      <c r="M1087" s="281">
        <v>133.5</v>
      </c>
      <c r="N1087" s="281">
        <v>90.9</v>
      </c>
      <c r="O1087" s="281">
        <v>28.8</v>
      </c>
      <c r="P1087" s="267">
        <v>194.5</v>
      </c>
      <c r="Q1087" s="267">
        <v>203.3</v>
      </c>
      <c r="R1087" s="267"/>
      <c r="S1087" s="267">
        <v>198.9</v>
      </c>
      <c r="T1087" s="281">
        <v>795.6</v>
      </c>
      <c r="U1087" s="267">
        <v>6.71</v>
      </c>
      <c r="V1087" s="306">
        <v>1</v>
      </c>
    </row>
    <row r="1088" spans="1:22" ht="13.5" customHeight="1">
      <c r="A1088" s="509"/>
      <c r="B1088" s="511"/>
      <c r="C1088" s="509"/>
      <c r="D1088" s="265" t="s">
        <v>756</v>
      </c>
      <c r="E1088" s="281">
        <v>106</v>
      </c>
      <c r="F1088" s="281">
        <v>154</v>
      </c>
      <c r="G1088" s="281">
        <v>8.4</v>
      </c>
      <c r="H1088" s="281">
        <v>28.6</v>
      </c>
      <c r="I1088" s="281">
        <v>240.5</v>
      </c>
      <c r="J1088" s="281">
        <v>21.8</v>
      </c>
      <c r="K1088" s="281">
        <v>76.2</v>
      </c>
      <c r="L1088" s="281">
        <v>124.5</v>
      </c>
      <c r="M1088" s="281">
        <v>120.8</v>
      </c>
      <c r="N1088" s="281">
        <v>97</v>
      </c>
      <c r="O1088" s="281">
        <v>28.3</v>
      </c>
      <c r="P1088" s="267">
        <v>345.9</v>
      </c>
      <c r="Q1088" s="267">
        <v>353.9</v>
      </c>
      <c r="R1088" s="267"/>
      <c r="S1088" s="267">
        <v>349.9</v>
      </c>
      <c r="T1088" s="281">
        <v>699.8</v>
      </c>
      <c r="U1088" s="267">
        <v>3.06</v>
      </c>
      <c r="V1088" s="306">
        <v>2</v>
      </c>
    </row>
    <row r="1089" spans="1:22" ht="13.5" customHeight="1">
      <c r="A1089" s="509"/>
      <c r="B1089" s="511"/>
      <c r="C1089" s="509"/>
      <c r="D1089" s="265" t="s">
        <v>757</v>
      </c>
      <c r="E1089" s="281">
        <v>97</v>
      </c>
      <c r="F1089" s="281">
        <v>143</v>
      </c>
      <c r="G1089" s="281">
        <v>8.1</v>
      </c>
      <c r="H1089" s="281">
        <v>23.4</v>
      </c>
      <c r="I1089" s="281">
        <v>188.9</v>
      </c>
      <c r="J1089" s="281">
        <v>19.899999999999999</v>
      </c>
      <c r="K1089" s="281">
        <v>85.4</v>
      </c>
      <c r="L1089" s="281">
        <v>135.69999999999999</v>
      </c>
      <c r="M1089" s="281">
        <v>133.69999999999999</v>
      </c>
      <c r="N1089" s="281">
        <v>98.5</v>
      </c>
      <c r="O1089" s="281">
        <v>27.1</v>
      </c>
      <c r="P1089" s="267">
        <v>169.7</v>
      </c>
      <c r="Q1089" s="267">
        <v>165</v>
      </c>
      <c r="R1089" s="267"/>
      <c r="S1089" s="267">
        <v>167.4</v>
      </c>
      <c r="T1089" s="281">
        <v>669.6</v>
      </c>
      <c r="U1089" s="267">
        <v>3.26</v>
      </c>
      <c r="V1089" s="306">
        <v>4</v>
      </c>
    </row>
    <row r="1090" spans="1:22" ht="13.5" customHeight="1">
      <c r="A1090" s="509"/>
      <c r="B1090" s="511"/>
      <c r="C1090" s="509"/>
      <c r="D1090" s="265" t="s">
        <v>753</v>
      </c>
      <c r="E1090" s="281">
        <v>96</v>
      </c>
      <c r="F1090" s="281">
        <v>146</v>
      </c>
      <c r="G1090" s="281">
        <v>7.3</v>
      </c>
      <c r="H1090" s="281">
        <v>29.5</v>
      </c>
      <c r="I1090" s="281">
        <v>304.11</v>
      </c>
      <c r="J1090" s="281">
        <v>21.91</v>
      </c>
      <c r="K1090" s="281">
        <v>74.3</v>
      </c>
      <c r="L1090" s="281">
        <v>119</v>
      </c>
      <c r="M1090" s="281">
        <v>110</v>
      </c>
      <c r="N1090" s="281">
        <v>92.4</v>
      </c>
      <c r="O1090" s="281">
        <v>28.7</v>
      </c>
      <c r="P1090" s="267">
        <v>285.5</v>
      </c>
      <c r="Q1090" s="267">
        <v>301.5</v>
      </c>
      <c r="R1090" s="267"/>
      <c r="S1090" s="267">
        <v>293.5</v>
      </c>
      <c r="T1090" s="281">
        <v>652.29999999999995</v>
      </c>
      <c r="U1090" s="267">
        <v>9.73</v>
      </c>
      <c r="V1090" s="306">
        <v>2</v>
      </c>
    </row>
    <row r="1091" spans="1:22" s="462" customFormat="1" ht="13.5" customHeight="1">
      <c r="A1091" s="511"/>
      <c r="B1091" s="511"/>
      <c r="C1091" s="511"/>
      <c r="D1091" s="268" t="s">
        <v>745</v>
      </c>
      <c r="E1091" s="611">
        <f t="shared" ref="E1091:Q1091" si="87">AVERAGE(E1083:E1090)</f>
        <v>94.9</v>
      </c>
      <c r="F1091" s="611">
        <f t="shared" si="87"/>
        <v>147.125</v>
      </c>
      <c r="G1091" s="611">
        <f t="shared" si="87"/>
        <v>7.5185714285714278</v>
      </c>
      <c r="H1091" s="611">
        <f t="shared" si="87"/>
        <v>31.34</v>
      </c>
      <c r="I1091" s="611">
        <f t="shared" si="87"/>
        <v>326.00142857142862</v>
      </c>
      <c r="J1091" s="611">
        <f t="shared" si="87"/>
        <v>22.541428571428572</v>
      </c>
      <c r="K1091" s="611">
        <f t="shared" si="87"/>
        <v>73.855714285714285</v>
      </c>
      <c r="L1091" s="611">
        <f t="shared" si="87"/>
        <v>128.35124999999999</v>
      </c>
      <c r="M1091" s="611">
        <f t="shared" si="87"/>
        <v>120.9325</v>
      </c>
      <c r="N1091" s="611">
        <f t="shared" si="87"/>
        <v>94.25</v>
      </c>
      <c r="O1091" s="611">
        <f t="shared" si="87"/>
        <v>28.3675</v>
      </c>
      <c r="P1091" s="270">
        <f t="shared" si="87"/>
        <v>258.41499999999996</v>
      </c>
      <c r="Q1091" s="270">
        <f t="shared" si="87"/>
        <v>259.02500000000003</v>
      </c>
      <c r="R1091" s="270"/>
      <c r="S1091" s="270">
        <f>AVERAGE(S1083:S1090)</f>
        <v>258.98250000000002</v>
      </c>
      <c r="T1091" s="611">
        <f>AVERAGE(T1083:T1090)</f>
        <v>706.54</v>
      </c>
      <c r="U1091" s="270">
        <v>5.1007809594644797</v>
      </c>
      <c r="V1091" s="307">
        <v>2</v>
      </c>
    </row>
    <row r="1092" spans="1:22" ht="13.5" customHeight="1">
      <c r="A1092" s="509" t="s">
        <v>1021</v>
      </c>
      <c r="B1092" s="511" t="s">
        <v>1022</v>
      </c>
      <c r="C1092" s="654" t="s">
        <v>759</v>
      </c>
      <c r="D1092" s="765" t="s">
        <v>1008</v>
      </c>
      <c r="E1092" s="766">
        <v>96.3</v>
      </c>
      <c r="F1092" s="766">
        <v>149</v>
      </c>
      <c r="G1092" s="766">
        <v>8.98</v>
      </c>
      <c r="H1092" s="766">
        <v>46.49</v>
      </c>
      <c r="I1092" s="766">
        <v>417.7</v>
      </c>
      <c r="J1092" s="766">
        <v>23.34</v>
      </c>
      <c r="K1092" s="766">
        <v>50.2</v>
      </c>
      <c r="L1092" s="766">
        <v>103.9</v>
      </c>
      <c r="M1092" s="766">
        <v>101.7</v>
      </c>
      <c r="N1092" s="766">
        <v>97.9</v>
      </c>
      <c r="O1092" s="766">
        <v>28.62</v>
      </c>
      <c r="P1092" s="767">
        <v>12.69</v>
      </c>
      <c r="Q1092" s="767">
        <v>12.13</v>
      </c>
      <c r="R1092" s="767">
        <v>12.5</v>
      </c>
      <c r="S1092" s="629">
        <v>12.44</v>
      </c>
      <c r="T1092" s="628">
        <v>632.70000000000005</v>
      </c>
      <c r="U1092" s="629">
        <v>4.78</v>
      </c>
      <c r="V1092" s="295">
        <v>6</v>
      </c>
    </row>
    <row r="1093" spans="1:22" ht="13.5" customHeight="1">
      <c r="A1093" s="509"/>
      <c r="B1093" s="511"/>
      <c r="C1093" s="654"/>
      <c r="D1093" s="765" t="s">
        <v>1009</v>
      </c>
      <c r="E1093" s="766">
        <v>92</v>
      </c>
      <c r="F1093" s="766">
        <v>146</v>
      </c>
      <c r="G1093" s="766">
        <v>6.84</v>
      </c>
      <c r="H1093" s="766">
        <v>34.590000000000003</v>
      </c>
      <c r="I1093" s="766">
        <v>405.56</v>
      </c>
      <c r="J1093" s="766">
        <v>25.8</v>
      </c>
      <c r="K1093" s="766">
        <v>74.59</v>
      </c>
      <c r="L1093" s="766">
        <v>104.88</v>
      </c>
      <c r="M1093" s="766">
        <v>100.3</v>
      </c>
      <c r="N1093" s="766">
        <v>95.63</v>
      </c>
      <c r="O1093" s="766">
        <v>27.8</v>
      </c>
      <c r="P1093" s="767">
        <v>14.66</v>
      </c>
      <c r="Q1093" s="767">
        <v>14.19</v>
      </c>
      <c r="R1093" s="767">
        <v>13.43</v>
      </c>
      <c r="S1093" s="629">
        <v>14.09</v>
      </c>
      <c r="T1093" s="628">
        <v>703.6</v>
      </c>
      <c r="U1093" s="629">
        <v>5.23</v>
      </c>
      <c r="V1093" s="295">
        <v>6</v>
      </c>
    </row>
    <row r="1094" spans="1:22" ht="13.5" customHeight="1">
      <c r="A1094" s="509"/>
      <c r="B1094" s="511"/>
      <c r="C1094" s="654"/>
      <c r="D1094" s="765" t="s">
        <v>1010</v>
      </c>
      <c r="E1094" s="766">
        <v>94.4</v>
      </c>
      <c r="F1094" s="766">
        <v>153</v>
      </c>
      <c r="G1094" s="766">
        <v>8.6999999999999993</v>
      </c>
      <c r="H1094" s="766">
        <v>35.5</v>
      </c>
      <c r="I1094" s="766">
        <v>308</v>
      </c>
      <c r="J1094" s="766">
        <v>25.8</v>
      </c>
      <c r="K1094" s="766">
        <v>72.7</v>
      </c>
      <c r="L1094" s="766">
        <v>110</v>
      </c>
      <c r="M1094" s="766">
        <v>98.9</v>
      </c>
      <c r="N1094" s="766">
        <v>89.9</v>
      </c>
      <c r="O1094" s="766">
        <v>26.5</v>
      </c>
      <c r="P1094" s="767">
        <v>15.3</v>
      </c>
      <c r="Q1094" s="767">
        <v>14.91</v>
      </c>
      <c r="R1094" s="767">
        <v>15.58</v>
      </c>
      <c r="S1094" s="629">
        <v>15.26</v>
      </c>
      <c r="T1094" s="628">
        <v>688.3</v>
      </c>
      <c r="U1094" s="629">
        <v>2.74</v>
      </c>
      <c r="V1094" s="295">
        <v>10</v>
      </c>
    </row>
    <row r="1095" spans="1:22" ht="13.5" customHeight="1">
      <c r="A1095" s="509"/>
      <c r="B1095" s="511"/>
      <c r="C1095" s="654"/>
      <c r="D1095" s="765" t="s">
        <v>1011</v>
      </c>
      <c r="E1095" s="766">
        <v>100</v>
      </c>
      <c r="F1095" s="766">
        <v>140</v>
      </c>
      <c r="G1095" s="766">
        <v>6.8</v>
      </c>
      <c r="H1095" s="766">
        <v>35.5</v>
      </c>
      <c r="I1095" s="766">
        <v>422</v>
      </c>
      <c r="J1095" s="766">
        <v>24.8</v>
      </c>
      <c r="K1095" s="766">
        <v>74</v>
      </c>
      <c r="L1095" s="766">
        <v>85.7</v>
      </c>
      <c r="M1095" s="766">
        <v>82.4</v>
      </c>
      <c r="N1095" s="766">
        <v>96.1</v>
      </c>
      <c r="O1095" s="766">
        <v>29.5</v>
      </c>
      <c r="P1095" s="767">
        <v>14.12</v>
      </c>
      <c r="Q1095" s="767">
        <v>14</v>
      </c>
      <c r="R1095" s="767">
        <v>14.79</v>
      </c>
      <c r="S1095" s="629">
        <v>14.3</v>
      </c>
      <c r="T1095" s="628">
        <v>675.6</v>
      </c>
      <c r="U1095" s="629">
        <v>2.68</v>
      </c>
      <c r="V1095" s="295">
        <v>8</v>
      </c>
    </row>
    <row r="1096" spans="1:22" ht="13.5" customHeight="1">
      <c r="A1096" s="509"/>
      <c r="B1096" s="511"/>
      <c r="C1096" s="654"/>
      <c r="D1096" s="765" t="s">
        <v>1012</v>
      </c>
      <c r="E1096" s="766">
        <v>104</v>
      </c>
      <c r="F1096" s="766">
        <v>146</v>
      </c>
      <c r="G1096" s="766">
        <v>8.9</v>
      </c>
      <c r="H1096" s="766">
        <v>30.4</v>
      </c>
      <c r="I1096" s="766">
        <v>241.2</v>
      </c>
      <c r="J1096" s="766">
        <v>22.6</v>
      </c>
      <c r="K1096" s="766">
        <v>74.400000000000006</v>
      </c>
      <c r="L1096" s="766">
        <v>120.4</v>
      </c>
      <c r="M1096" s="766">
        <v>108.8</v>
      </c>
      <c r="N1096" s="766">
        <v>90.3</v>
      </c>
      <c r="O1096" s="766">
        <v>25.6</v>
      </c>
      <c r="P1096" s="767">
        <v>12.65</v>
      </c>
      <c r="Q1096" s="767">
        <v>12.55</v>
      </c>
      <c r="R1096" s="767">
        <v>12.2</v>
      </c>
      <c r="S1096" s="629">
        <v>12.47</v>
      </c>
      <c r="T1096" s="628">
        <v>596.5</v>
      </c>
      <c r="U1096" s="629">
        <v>3.56</v>
      </c>
      <c r="V1096" s="295">
        <v>6</v>
      </c>
    </row>
    <row r="1097" spans="1:22" ht="13.5" customHeight="1">
      <c r="A1097" s="509"/>
      <c r="B1097" s="511"/>
      <c r="C1097" s="654"/>
      <c r="D1097" s="765" t="s">
        <v>1013</v>
      </c>
      <c r="E1097" s="766">
        <v>113</v>
      </c>
      <c r="F1097" s="766">
        <v>155</v>
      </c>
      <c r="G1097" s="766">
        <v>7.2</v>
      </c>
      <c r="H1097" s="766">
        <v>29.2</v>
      </c>
      <c r="I1097" s="766">
        <v>305.60000000000002</v>
      </c>
      <c r="J1097" s="766">
        <v>24.1</v>
      </c>
      <c r="K1097" s="766">
        <v>82.6</v>
      </c>
      <c r="L1097" s="766">
        <v>135.80000000000001</v>
      </c>
      <c r="M1097" s="766">
        <v>119</v>
      </c>
      <c r="N1097" s="766">
        <v>87.6</v>
      </c>
      <c r="O1097" s="766">
        <v>24.7</v>
      </c>
      <c r="P1097" s="767">
        <v>15.82</v>
      </c>
      <c r="Q1097" s="767">
        <v>16.32</v>
      </c>
      <c r="R1097" s="767">
        <v>15.52</v>
      </c>
      <c r="S1097" s="629">
        <v>15.89</v>
      </c>
      <c r="T1097" s="628">
        <v>714.96</v>
      </c>
      <c r="U1097" s="629">
        <v>4.08</v>
      </c>
      <c r="V1097" s="295">
        <v>7</v>
      </c>
    </row>
    <row r="1098" spans="1:22" ht="13.5" customHeight="1">
      <c r="A1098" s="509"/>
      <c r="B1098" s="511"/>
      <c r="C1098" s="654"/>
      <c r="D1098" s="765" t="s">
        <v>1014</v>
      </c>
      <c r="E1098" s="766">
        <v>102.4</v>
      </c>
      <c r="F1098" s="766">
        <v>143</v>
      </c>
      <c r="G1098" s="766">
        <v>7</v>
      </c>
      <c r="H1098" s="766">
        <v>32.4</v>
      </c>
      <c r="I1098" s="766">
        <v>362.9</v>
      </c>
      <c r="J1098" s="766">
        <v>23</v>
      </c>
      <c r="K1098" s="766">
        <v>70.989999999999995</v>
      </c>
      <c r="L1098" s="766">
        <v>123</v>
      </c>
      <c r="M1098" s="766">
        <v>110.7</v>
      </c>
      <c r="N1098" s="766">
        <v>90</v>
      </c>
      <c r="O1098" s="766">
        <v>26</v>
      </c>
      <c r="P1098" s="767">
        <v>13.34</v>
      </c>
      <c r="Q1098" s="767">
        <v>13.68</v>
      </c>
      <c r="R1098" s="767">
        <v>13.51</v>
      </c>
      <c r="S1098" s="629">
        <v>13.51</v>
      </c>
      <c r="T1098" s="628">
        <v>641.66999999999996</v>
      </c>
      <c r="U1098" s="629">
        <v>0.1</v>
      </c>
      <c r="V1098" s="295">
        <v>8</v>
      </c>
    </row>
    <row r="1099" spans="1:22" ht="13.5" customHeight="1">
      <c r="A1099" s="509"/>
      <c r="B1099" s="511"/>
      <c r="C1099" s="654"/>
      <c r="D1099" s="765" t="s">
        <v>1015</v>
      </c>
      <c r="E1099" s="766">
        <v>77.400000000000006</v>
      </c>
      <c r="F1099" s="766">
        <v>145</v>
      </c>
      <c r="G1099" s="766">
        <v>7.9</v>
      </c>
      <c r="H1099" s="766">
        <v>42.8</v>
      </c>
      <c r="I1099" s="766">
        <v>441.8</v>
      </c>
      <c r="J1099" s="766">
        <v>25.6</v>
      </c>
      <c r="K1099" s="766">
        <v>59.8</v>
      </c>
      <c r="L1099" s="766">
        <v>100.8</v>
      </c>
      <c r="M1099" s="766">
        <v>98.6</v>
      </c>
      <c r="N1099" s="766">
        <v>97.8</v>
      </c>
      <c r="O1099" s="766">
        <v>25.1</v>
      </c>
      <c r="P1099" s="767">
        <v>10.46</v>
      </c>
      <c r="Q1099" s="767">
        <v>11.33</v>
      </c>
      <c r="R1099" s="767">
        <v>10.55</v>
      </c>
      <c r="S1099" s="629">
        <v>10.78</v>
      </c>
      <c r="T1099" s="628">
        <v>707</v>
      </c>
      <c r="U1099" s="629">
        <v>1.1299999999999999</v>
      </c>
      <c r="V1099" s="295">
        <v>9</v>
      </c>
    </row>
    <row r="1100" spans="1:22" ht="13.5" customHeight="1">
      <c r="A1100" s="509"/>
      <c r="B1100" s="511"/>
      <c r="C1100" s="654"/>
      <c r="D1100" s="765" t="s">
        <v>1016</v>
      </c>
      <c r="E1100" s="766">
        <v>97</v>
      </c>
      <c r="F1100" s="766">
        <v>153</v>
      </c>
      <c r="G1100" s="766">
        <v>7.18</v>
      </c>
      <c r="H1100" s="766">
        <v>51.8</v>
      </c>
      <c r="I1100" s="766">
        <v>86.1</v>
      </c>
      <c r="J1100" s="766">
        <v>28.3</v>
      </c>
      <c r="K1100" s="766">
        <v>54.6</v>
      </c>
      <c r="L1100" s="766">
        <v>93.1</v>
      </c>
      <c r="M1100" s="766">
        <v>90</v>
      </c>
      <c r="N1100" s="766">
        <v>96.6</v>
      </c>
      <c r="O1100" s="766">
        <v>24.7</v>
      </c>
      <c r="P1100" s="767">
        <v>12.2</v>
      </c>
      <c r="Q1100" s="767">
        <v>11.8</v>
      </c>
      <c r="R1100" s="767">
        <v>12.4</v>
      </c>
      <c r="S1100" s="629">
        <v>12.1</v>
      </c>
      <c r="T1100" s="628">
        <v>616.70000000000005</v>
      </c>
      <c r="U1100" s="629">
        <v>-2.1</v>
      </c>
      <c r="V1100" s="295">
        <v>10</v>
      </c>
    </row>
    <row r="1101" spans="1:22" ht="13.5" customHeight="1">
      <c r="A1101" s="509"/>
      <c r="B1101" s="511"/>
      <c r="C1101" s="654"/>
      <c r="D1101" s="765" t="s">
        <v>1017</v>
      </c>
      <c r="E1101" s="766">
        <v>88</v>
      </c>
      <c r="F1101" s="766">
        <v>155</v>
      </c>
      <c r="G1101" s="766">
        <v>7.55</v>
      </c>
      <c r="H1101" s="766">
        <v>29.46</v>
      </c>
      <c r="I1101" s="766">
        <v>390.22</v>
      </c>
      <c r="J1101" s="766">
        <v>20.38</v>
      </c>
      <c r="K1101" s="766">
        <v>69.180000000000007</v>
      </c>
      <c r="L1101" s="766">
        <v>137.78</v>
      </c>
      <c r="M1101" s="766">
        <v>128.59</v>
      </c>
      <c r="N1101" s="766">
        <v>93.33</v>
      </c>
      <c r="O1101" s="766">
        <v>24.7</v>
      </c>
      <c r="P1101" s="767">
        <v>13.81</v>
      </c>
      <c r="Q1101" s="767">
        <v>13.8</v>
      </c>
      <c r="R1101" s="767">
        <v>13.82</v>
      </c>
      <c r="S1101" s="629">
        <v>13.81</v>
      </c>
      <c r="T1101" s="628">
        <v>692.44</v>
      </c>
      <c r="U1101" s="629">
        <v>1.84</v>
      </c>
      <c r="V1101" s="295">
        <v>5</v>
      </c>
    </row>
    <row r="1102" spans="1:22" ht="13.5" customHeight="1">
      <c r="A1102" s="509"/>
      <c r="B1102" s="511"/>
      <c r="C1102" s="654"/>
      <c r="D1102" s="765" t="s">
        <v>1018</v>
      </c>
      <c r="E1102" s="766">
        <v>91.1</v>
      </c>
      <c r="F1102" s="766">
        <v>149</v>
      </c>
      <c r="G1102" s="766">
        <v>8.1</v>
      </c>
      <c r="H1102" s="766">
        <v>35.9</v>
      </c>
      <c r="I1102" s="766">
        <v>343</v>
      </c>
      <c r="J1102" s="766">
        <v>27.4</v>
      </c>
      <c r="K1102" s="766">
        <v>76.400000000000006</v>
      </c>
      <c r="L1102" s="766">
        <v>112.8</v>
      </c>
      <c r="M1102" s="766">
        <v>95.5</v>
      </c>
      <c r="N1102" s="766">
        <v>84.66</v>
      </c>
      <c r="O1102" s="766">
        <v>26.1</v>
      </c>
      <c r="P1102" s="767">
        <v>14.86</v>
      </c>
      <c r="Q1102" s="767">
        <v>14.8</v>
      </c>
      <c r="R1102" s="767">
        <v>14.7</v>
      </c>
      <c r="S1102" s="629">
        <v>14.79</v>
      </c>
      <c r="T1102" s="628">
        <v>665.5</v>
      </c>
      <c r="U1102" s="629">
        <v>5.78</v>
      </c>
      <c r="V1102" s="295">
        <v>4</v>
      </c>
    </row>
    <row r="1103" spans="1:22" s="462" customFormat="1" ht="13.5" customHeight="1">
      <c r="A1103" s="511"/>
      <c r="B1103" s="511"/>
      <c r="C1103" s="655"/>
      <c r="D1103" s="768" t="s">
        <v>1019</v>
      </c>
      <c r="E1103" s="769">
        <v>95.96</v>
      </c>
      <c r="F1103" s="769">
        <v>148.55000000000001</v>
      </c>
      <c r="G1103" s="769">
        <v>7.74</v>
      </c>
      <c r="H1103" s="769">
        <v>36.729999999999997</v>
      </c>
      <c r="I1103" s="769">
        <v>338.55</v>
      </c>
      <c r="J1103" s="769">
        <v>24.65</v>
      </c>
      <c r="K1103" s="769">
        <v>69.040000000000006</v>
      </c>
      <c r="L1103" s="769">
        <v>111.65</v>
      </c>
      <c r="M1103" s="769">
        <v>103.14</v>
      </c>
      <c r="N1103" s="769">
        <v>92.71</v>
      </c>
      <c r="O1103" s="769">
        <v>26.3</v>
      </c>
      <c r="P1103" s="770">
        <v>13.63</v>
      </c>
      <c r="Q1103" s="770">
        <v>13.59</v>
      </c>
      <c r="R1103" s="770">
        <v>13.55</v>
      </c>
      <c r="S1103" s="633">
        <v>13.59</v>
      </c>
      <c r="T1103" s="632">
        <v>666.82</v>
      </c>
      <c r="U1103" s="633">
        <v>2.68</v>
      </c>
      <c r="V1103" s="625">
        <v>8</v>
      </c>
    </row>
    <row r="1104" spans="1:22" ht="13.5" customHeight="1">
      <c r="A1104" s="509" t="s">
        <v>758</v>
      </c>
      <c r="B1104" s="511"/>
      <c r="C1104" s="509" t="s">
        <v>761</v>
      </c>
      <c r="D1104" s="656" t="s">
        <v>751</v>
      </c>
      <c r="E1104" s="657">
        <v>92</v>
      </c>
      <c r="F1104" s="657">
        <v>147</v>
      </c>
      <c r="G1104" s="657">
        <v>5.0999999999999996</v>
      </c>
      <c r="H1104" s="657">
        <v>22.7</v>
      </c>
      <c r="I1104" s="657">
        <v>345.1</v>
      </c>
      <c r="J1104" s="657">
        <v>20</v>
      </c>
      <c r="K1104" s="657">
        <v>88.1</v>
      </c>
      <c r="L1104" s="657">
        <v>123.8</v>
      </c>
      <c r="M1104" s="657">
        <v>120.9</v>
      </c>
      <c r="N1104" s="657">
        <v>97.7</v>
      </c>
      <c r="O1104" s="657">
        <v>29.2</v>
      </c>
      <c r="P1104" s="658">
        <v>16.38</v>
      </c>
      <c r="Q1104" s="658">
        <v>16.29</v>
      </c>
      <c r="R1104" s="658">
        <v>16.399999999999999</v>
      </c>
      <c r="S1104" s="658">
        <v>16.356666666666701</v>
      </c>
      <c r="T1104" s="657">
        <v>817.83333333333303</v>
      </c>
      <c r="U1104" s="658">
        <v>0.65641025641024697</v>
      </c>
      <c r="V1104" s="659">
        <v>8</v>
      </c>
    </row>
    <row r="1105" spans="1:22" ht="13.5" customHeight="1">
      <c r="A1105" s="509"/>
      <c r="B1105" s="511"/>
      <c r="C1105" s="509"/>
      <c r="D1105" s="265" t="s">
        <v>750</v>
      </c>
      <c r="E1105" s="281">
        <v>99.5</v>
      </c>
      <c r="F1105" s="281">
        <v>143</v>
      </c>
      <c r="G1105" s="281">
        <v>8.7799999999999994</v>
      </c>
      <c r="H1105" s="281">
        <v>38.28</v>
      </c>
      <c r="I1105" s="281">
        <v>336</v>
      </c>
      <c r="J1105" s="281">
        <v>22.96</v>
      </c>
      <c r="K1105" s="281">
        <v>59.98</v>
      </c>
      <c r="L1105" s="281">
        <v>129.4</v>
      </c>
      <c r="M1105" s="281">
        <v>125.9</v>
      </c>
      <c r="N1105" s="281">
        <v>97.3</v>
      </c>
      <c r="O1105" s="281">
        <v>27.31</v>
      </c>
      <c r="P1105" s="267">
        <v>13.48</v>
      </c>
      <c r="Q1105" s="267">
        <v>13.93</v>
      </c>
      <c r="R1105" s="267">
        <v>13.27</v>
      </c>
      <c r="S1105" s="267">
        <v>13.56</v>
      </c>
      <c r="T1105" s="281">
        <v>678</v>
      </c>
      <c r="U1105" s="267">
        <v>0.52</v>
      </c>
      <c r="V1105" s="306">
        <v>7</v>
      </c>
    </row>
    <row r="1106" spans="1:22" ht="13.5" customHeight="1">
      <c r="A1106" s="509"/>
      <c r="B1106" s="511"/>
      <c r="C1106" s="509"/>
      <c r="D1106" s="265" t="s">
        <v>739</v>
      </c>
      <c r="E1106" s="281">
        <v>95</v>
      </c>
      <c r="F1106" s="281">
        <v>150</v>
      </c>
      <c r="G1106" s="281">
        <v>7.8</v>
      </c>
      <c r="H1106" s="281">
        <v>32.49</v>
      </c>
      <c r="I1106" s="281">
        <v>316.54000000000002</v>
      </c>
      <c r="J1106" s="281">
        <v>21.01</v>
      </c>
      <c r="K1106" s="281">
        <v>64.67</v>
      </c>
      <c r="L1106" s="281">
        <v>124.4</v>
      </c>
      <c r="M1106" s="281">
        <v>117.4</v>
      </c>
      <c r="N1106" s="281">
        <v>94.37</v>
      </c>
      <c r="O1106" s="281">
        <v>25.7</v>
      </c>
      <c r="P1106" s="267">
        <v>14.02</v>
      </c>
      <c r="Q1106" s="267">
        <v>13.84</v>
      </c>
      <c r="R1106" s="267">
        <v>13.9</v>
      </c>
      <c r="S1106" s="267">
        <v>13.92</v>
      </c>
      <c r="T1106" s="281">
        <v>618.70000000000005</v>
      </c>
      <c r="U1106" s="267">
        <v>2.5</v>
      </c>
      <c r="V1106" s="306">
        <v>7</v>
      </c>
    </row>
    <row r="1107" spans="1:22" ht="13.5" customHeight="1">
      <c r="A1107" s="509"/>
      <c r="B1107" s="511"/>
      <c r="C1107" s="509"/>
      <c r="D1107" s="265" t="s">
        <v>755</v>
      </c>
      <c r="E1107" s="281">
        <v>100.2</v>
      </c>
      <c r="F1107" s="281">
        <v>146</v>
      </c>
      <c r="G1107" s="281">
        <v>6.4</v>
      </c>
      <c r="H1107" s="281">
        <v>30.1</v>
      </c>
      <c r="I1107" s="281">
        <v>370</v>
      </c>
      <c r="J1107" s="281">
        <v>20.5</v>
      </c>
      <c r="K1107" s="281">
        <v>68.2</v>
      </c>
      <c r="L1107" s="281">
        <v>130.30000000000001</v>
      </c>
      <c r="M1107" s="281">
        <v>117.8</v>
      </c>
      <c r="N1107" s="281">
        <v>90.4</v>
      </c>
      <c r="O1107" s="281">
        <v>26.4</v>
      </c>
      <c r="P1107" s="267">
        <v>13.13</v>
      </c>
      <c r="Q1107" s="267">
        <v>13.29</v>
      </c>
      <c r="R1107" s="267">
        <v>12.95</v>
      </c>
      <c r="S1107" s="267">
        <v>13.12</v>
      </c>
      <c r="T1107" s="281">
        <v>656.17</v>
      </c>
      <c r="U1107" s="267">
        <v>1.1299999999999999</v>
      </c>
      <c r="V1107" s="306">
        <v>9</v>
      </c>
    </row>
    <row r="1108" spans="1:22" ht="13.5" customHeight="1">
      <c r="A1108" s="509"/>
      <c r="B1108" s="511"/>
      <c r="C1108" s="509"/>
      <c r="D1108" s="265" t="s">
        <v>774</v>
      </c>
      <c r="E1108" s="281">
        <v>111</v>
      </c>
      <c r="F1108" s="281">
        <v>155</v>
      </c>
      <c r="G1108" s="281">
        <v>7.2</v>
      </c>
      <c r="H1108" s="281">
        <v>27.9</v>
      </c>
      <c r="I1108" s="281">
        <v>287.5</v>
      </c>
      <c r="J1108" s="281">
        <v>22.2</v>
      </c>
      <c r="K1108" s="281">
        <v>79.7</v>
      </c>
      <c r="L1108" s="281">
        <v>137.80000000000001</v>
      </c>
      <c r="M1108" s="281">
        <v>112</v>
      </c>
      <c r="N1108" s="281">
        <v>81.3</v>
      </c>
      <c r="O1108" s="281">
        <v>26.5</v>
      </c>
      <c r="P1108" s="267">
        <v>14.9</v>
      </c>
      <c r="Q1108" s="267">
        <v>14.35</v>
      </c>
      <c r="R1108" s="267">
        <v>14.37</v>
      </c>
      <c r="S1108" s="267">
        <v>14.54</v>
      </c>
      <c r="T1108" s="281">
        <v>650.78</v>
      </c>
      <c r="U1108" s="267">
        <v>2.71</v>
      </c>
      <c r="V1108" s="306">
        <v>8</v>
      </c>
    </row>
    <row r="1109" spans="1:22" ht="13.5" customHeight="1">
      <c r="A1109" s="509"/>
      <c r="B1109" s="511"/>
      <c r="C1109" s="509"/>
      <c r="D1109" s="265" t="s">
        <v>1020</v>
      </c>
      <c r="E1109" s="281">
        <v>97.6</v>
      </c>
      <c r="F1109" s="281">
        <v>154</v>
      </c>
      <c r="G1109" s="281">
        <v>8.6999999999999993</v>
      </c>
      <c r="H1109" s="281">
        <v>38.799999999999997</v>
      </c>
      <c r="I1109" s="281">
        <v>346</v>
      </c>
      <c r="J1109" s="281">
        <v>24.1</v>
      </c>
      <c r="K1109" s="281">
        <v>62.1</v>
      </c>
      <c r="L1109" s="281">
        <v>132.69999999999999</v>
      </c>
      <c r="M1109" s="281">
        <v>121.2</v>
      </c>
      <c r="N1109" s="281">
        <v>91.3</v>
      </c>
      <c r="O1109" s="281">
        <v>25.8</v>
      </c>
      <c r="P1109" s="267">
        <v>16.100000000000001</v>
      </c>
      <c r="Q1109" s="267">
        <v>15.96</v>
      </c>
      <c r="R1109" s="267">
        <v>16.34</v>
      </c>
      <c r="S1109" s="267">
        <v>16.13</v>
      </c>
      <c r="T1109" s="281">
        <v>806.5</v>
      </c>
      <c r="U1109" s="267">
        <v>4.54</v>
      </c>
      <c r="V1109" s="306">
        <v>3</v>
      </c>
    </row>
    <row r="1110" spans="1:22" ht="13.5" customHeight="1">
      <c r="A1110" s="509"/>
      <c r="B1110" s="511"/>
      <c r="C1110" s="509"/>
      <c r="D1110" s="265" t="s">
        <v>741</v>
      </c>
      <c r="E1110" s="281">
        <v>86</v>
      </c>
      <c r="F1110" s="281">
        <v>151</v>
      </c>
      <c r="G1110" s="281">
        <v>8.5</v>
      </c>
      <c r="H1110" s="281">
        <v>30.1</v>
      </c>
      <c r="I1110" s="281">
        <v>354.1</v>
      </c>
      <c r="J1110" s="281">
        <v>21.8</v>
      </c>
      <c r="K1110" s="281">
        <v>72.400000000000006</v>
      </c>
      <c r="L1110" s="281">
        <v>115.6</v>
      </c>
      <c r="M1110" s="281">
        <v>105.5</v>
      </c>
      <c r="N1110" s="281">
        <v>91.3</v>
      </c>
      <c r="O1110" s="281">
        <v>28.4</v>
      </c>
      <c r="P1110" s="267">
        <v>12.95</v>
      </c>
      <c r="Q1110" s="267">
        <v>13.14</v>
      </c>
      <c r="R1110" s="267">
        <v>12.86</v>
      </c>
      <c r="S1110" s="267">
        <v>12.98</v>
      </c>
      <c r="T1110" s="281">
        <v>649.20000000000005</v>
      </c>
      <c r="U1110" s="267">
        <v>-2.5</v>
      </c>
      <c r="V1110" s="306">
        <v>12</v>
      </c>
    </row>
    <row r="1111" spans="1:22" ht="13.5" customHeight="1">
      <c r="A1111" s="509"/>
      <c r="B1111" s="511"/>
      <c r="C1111" s="509"/>
      <c r="D1111" s="265" t="s">
        <v>756</v>
      </c>
      <c r="E1111" s="281">
        <v>97</v>
      </c>
      <c r="F1111" s="281">
        <v>154</v>
      </c>
      <c r="G1111" s="281">
        <v>8.4</v>
      </c>
      <c r="H1111" s="281">
        <v>31.5</v>
      </c>
      <c r="I1111" s="281">
        <v>275</v>
      </c>
      <c r="J1111" s="281">
        <v>22.5</v>
      </c>
      <c r="K1111" s="281">
        <v>71.400000000000006</v>
      </c>
      <c r="L1111" s="281">
        <v>140.4</v>
      </c>
      <c r="M1111" s="281">
        <v>131.6</v>
      </c>
      <c r="N1111" s="281">
        <v>93.7</v>
      </c>
      <c r="O1111" s="281">
        <v>27.5</v>
      </c>
      <c r="P1111" s="267">
        <v>14.17</v>
      </c>
      <c r="Q1111" s="267">
        <v>14.08</v>
      </c>
      <c r="R1111" s="267">
        <v>14.12</v>
      </c>
      <c r="S1111" s="267">
        <v>14.123333333333299</v>
      </c>
      <c r="T1111" s="281">
        <v>706.16666666666697</v>
      </c>
      <c r="U1111" s="267">
        <v>2.6703499079189701</v>
      </c>
      <c r="V1111" s="306">
        <v>7</v>
      </c>
    </row>
    <row r="1112" spans="1:22" ht="13.5" customHeight="1">
      <c r="A1112" s="509"/>
      <c r="B1112" s="511"/>
      <c r="C1112" s="509"/>
      <c r="D1112" s="265" t="s">
        <v>757</v>
      </c>
      <c r="E1112" s="281">
        <v>106</v>
      </c>
      <c r="F1112" s="281">
        <v>142</v>
      </c>
      <c r="G1112" s="281">
        <v>6.8</v>
      </c>
      <c r="H1112" s="281">
        <v>23.1</v>
      </c>
      <c r="I1112" s="281">
        <v>239.7</v>
      </c>
      <c r="J1112" s="281">
        <v>20.8</v>
      </c>
      <c r="K1112" s="281">
        <v>90</v>
      </c>
      <c r="L1112" s="281">
        <v>121.8</v>
      </c>
      <c r="M1112" s="281">
        <v>118.2</v>
      </c>
      <c r="N1112" s="281">
        <v>97</v>
      </c>
      <c r="O1112" s="281">
        <v>27</v>
      </c>
      <c r="P1112" s="267">
        <v>10.15</v>
      </c>
      <c r="Q1112" s="267">
        <v>11.09</v>
      </c>
      <c r="R1112" s="267">
        <v>12.31</v>
      </c>
      <c r="S1112" s="267">
        <v>11.18</v>
      </c>
      <c r="T1112" s="281">
        <v>559</v>
      </c>
      <c r="U1112" s="267">
        <v>-2.6132404181184699</v>
      </c>
      <c r="V1112" s="306">
        <v>12</v>
      </c>
    </row>
    <row r="1113" spans="1:22" ht="13.5" customHeight="1">
      <c r="A1113" s="509"/>
      <c r="B1113" s="511"/>
      <c r="C1113" s="509"/>
      <c r="D1113" s="265" t="s">
        <v>754</v>
      </c>
      <c r="E1113" s="281">
        <v>108</v>
      </c>
      <c r="F1113" s="281">
        <v>145</v>
      </c>
      <c r="G1113" s="281">
        <v>6.9</v>
      </c>
      <c r="H1113" s="281">
        <v>34.799999999999997</v>
      </c>
      <c r="I1113" s="281">
        <v>404.1</v>
      </c>
      <c r="J1113" s="281">
        <v>24.3</v>
      </c>
      <c r="K1113" s="281">
        <v>69.8</v>
      </c>
      <c r="L1113" s="281">
        <v>120.4</v>
      </c>
      <c r="M1113" s="281">
        <v>115.4</v>
      </c>
      <c r="N1113" s="281">
        <v>95.8</v>
      </c>
      <c r="O1113" s="281">
        <v>28.7</v>
      </c>
      <c r="P1113" s="267">
        <v>14.62</v>
      </c>
      <c r="Q1113" s="267">
        <v>14.8</v>
      </c>
      <c r="R1113" s="267">
        <v>14.35</v>
      </c>
      <c r="S1113" s="267">
        <v>14.59</v>
      </c>
      <c r="T1113" s="281">
        <v>729.5</v>
      </c>
      <c r="U1113" s="267">
        <v>2.79</v>
      </c>
      <c r="V1113" s="306">
        <v>8</v>
      </c>
    </row>
    <row r="1114" spans="1:22" ht="13.5" customHeight="1">
      <c r="A1114" s="509"/>
      <c r="B1114" s="511"/>
      <c r="C1114" s="509"/>
      <c r="D1114" s="265" t="s">
        <v>753</v>
      </c>
      <c r="E1114" s="281">
        <v>99</v>
      </c>
      <c r="F1114" s="281">
        <v>143</v>
      </c>
      <c r="G1114" s="281">
        <v>8.1</v>
      </c>
      <c r="H1114" s="281">
        <v>30</v>
      </c>
      <c r="I1114" s="281">
        <v>270.37</v>
      </c>
      <c r="J1114" s="281">
        <v>22.08</v>
      </c>
      <c r="K1114" s="281">
        <v>73.599999999999994</v>
      </c>
      <c r="L1114" s="281">
        <v>124</v>
      </c>
      <c r="M1114" s="281">
        <v>118</v>
      </c>
      <c r="N1114" s="281">
        <v>95.2</v>
      </c>
      <c r="O1114" s="281">
        <v>27.4</v>
      </c>
      <c r="P1114" s="267">
        <v>13.53</v>
      </c>
      <c r="Q1114" s="267">
        <v>14.17</v>
      </c>
      <c r="R1114" s="267">
        <v>13.04</v>
      </c>
      <c r="S1114" s="267">
        <v>13.58</v>
      </c>
      <c r="T1114" s="281">
        <v>646.40800000000002</v>
      </c>
      <c r="U1114" s="267">
        <v>2.6451766574037201</v>
      </c>
      <c r="V1114" s="306">
        <v>9</v>
      </c>
    </row>
    <row r="1115" spans="1:22" s="462" customFormat="1" ht="13.5" customHeight="1">
      <c r="A1115" s="511"/>
      <c r="B1115" s="511"/>
      <c r="C1115" s="511"/>
      <c r="D1115" s="268" t="s">
        <v>745</v>
      </c>
      <c r="E1115" s="611">
        <f t="shared" ref="E1115:T1115" si="88">AVERAGE(E1104:E1114)</f>
        <v>99.209090909090904</v>
      </c>
      <c r="F1115" s="611">
        <f t="shared" si="88"/>
        <v>148.18181818181819</v>
      </c>
      <c r="G1115" s="611">
        <f t="shared" si="88"/>
        <v>7.5163636363636366</v>
      </c>
      <c r="H1115" s="611">
        <f t="shared" si="88"/>
        <v>30.888181818181817</v>
      </c>
      <c r="I1115" s="611">
        <f t="shared" si="88"/>
        <v>322.21909090909088</v>
      </c>
      <c r="J1115" s="611">
        <f t="shared" si="88"/>
        <v>22.022727272727277</v>
      </c>
      <c r="K1115" s="611">
        <f t="shared" si="88"/>
        <v>72.722727272727269</v>
      </c>
      <c r="L1115" s="611">
        <f t="shared" si="88"/>
        <v>127.32727272727274</v>
      </c>
      <c r="M1115" s="611">
        <f t="shared" si="88"/>
        <v>118.53636363636365</v>
      </c>
      <c r="N1115" s="611">
        <f t="shared" si="88"/>
        <v>93.215454545454534</v>
      </c>
      <c r="O1115" s="611">
        <f t="shared" si="88"/>
        <v>27.264545454545452</v>
      </c>
      <c r="P1115" s="270">
        <f t="shared" si="88"/>
        <v>13.948181818181819</v>
      </c>
      <c r="Q1115" s="270">
        <f t="shared" si="88"/>
        <v>14.085454545454546</v>
      </c>
      <c r="R1115" s="270">
        <f t="shared" si="88"/>
        <v>13.991818181818182</v>
      </c>
      <c r="S1115" s="270">
        <f t="shared" si="88"/>
        <v>14.007272727272728</v>
      </c>
      <c r="T1115" s="611">
        <f t="shared" si="88"/>
        <v>683.47799999999995</v>
      </c>
      <c r="U1115" s="270">
        <v>1.4393422185283</v>
      </c>
      <c r="V1115" s="307">
        <v>9</v>
      </c>
    </row>
    <row r="1116" spans="1:22" ht="13.5" customHeight="1">
      <c r="A1116" s="509" t="s">
        <v>758</v>
      </c>
      <c r="B1116" s="511"/>
      <c r="C1116" s="509" t="s">
        <v>762</v>
      </c>
      <c r="D1116" s="265" t="s">
        <v>751</v>
      </c>
      <c r="E1116" s="281">
        <v>91.3</v>
      </c>
      <c r="F1116" s="281">
        <v>147</v>
      </c>
      <c r="G1116" s="281">
        <v>5.0999999999999996</v>
      </c>
      <c r="H1116" s="281">
        <v>26.8</v>
      </c>
      <c r="I1116" s="281">
        <v>425.5</v>
      </c>
      <c r="J1116" s="281">
        <v>20.8</v>
      </c>
      <c r="K1116" s="281">
        <v>77.599999999999994</v>
      </c>
      <c r="L1116" s="281">
        <v>136.80000000000001</v>
      </c>
      <c r="M1116" s="281">
        <v>130.5</v>
      </c>
      <c r="N1116" s="281">
        <v>95.4</v>
      </c>
      <c r="O1116" s="281">
        <v>30.7</v>
      </c>
      <c r="P1116" s="267">
        <v>209.9</v>
      </c>
      <c r="Q1116" s="267">
        <v>210.6</v>
      </c>
      <c r="R1116" s="267"/>
      <c r="S1116" s="267">
        <v>210.3</v>
      </c>
      <c r="T1116" s="281">
        <v>808.8</v>
      </c>
      <c r="U1116" s="267">
        <v>4.78</v>
      </c>
      <c r="V1116" s="306">
        <v>3</v>
      </c>
    </row>
    <row r="1117" spans="1:22" ht="13.5" customHeight="1">
      <c r="A1117" s="509"/>
      <c r="B1117" s="511"/>
      <c r="C1117" s="509"/>
      <c r="D1117" s="265" t="s">
        <v>750</v>
      </c>
      <c r="E1117" s="281">
        <v>101.1</v>
      </c>
      <c r="F1117" s="281">
        <v>148</v>
      </c>
      <c r="G1117" s="281">
        <v>9.5</v>
      </c>
      <c r="H1117" s="281">
        <v>45.26</v>
      </c>
      <c r="I1117" s="281">
        <v>376.4</v>
      </c>
      <c r="J1117" s="281">
        <v>22.41</v>
      </c>
      <c r="K1117" s="281">
        <v>49.51</v>
      </c>
      <c r="L1117" s="281">
        <v>112.22</v>
      </c>
      <c r="M1117" s="281">
        <v>109.89</v>
      </c>
      <c r="N1117" s="281">
        <v>97.9</v>
      </c>
      <c r="O1117" s="281">
        <v>29.93</v>
      </c>
      <c r="P1117" s="267">
        <v>341.36</v>
      </c>
      <c r="Q1117" s="267">
        <v>333.9</v>
      </c>
      <c r="R1117" s="267"/>
      <c r="S1117" s="267">
        <v>337.63</v>
      </c>
      <c r="T1117" s="281">
        <v>675.26</v>
      </c>
      <c r="U1117" s="267">
        <v>1.01</v>
      </c>
      <c r="V1117" s="306">
        <v>3</v>
      </c>
    </row>
    <row r="1118" spans="1:22" ht="13.5" customHeight="1">
      <c r="A1118" s="509"/>
      <c r="B1118" s="511"/>
      <c r="C1118" s="509"/>
      <c r="D1118" s="265" t="s">
        <v>755</v>
      </c>
      <c r="E1118" s="281">
        <v>100.2</v>
      </c>
      <c r="F1118" s="281">
        <v>146</v>
      </c>
      <c r="G1118" s="281">
        <v>6.9</v>
      </c>
      <c r="H1118" s="281">
        <v>32.5</v>
      </c>
      <c r="I1118" s="281">
        <v>371</v>
      </c>
      <c r="J1118" s="281">
        <v>21.6</v>
      </c>
      <c r="K1118" s="281">
        <v>66.5</v>
      </c>
      <c r="L1118" s="281">
        <v>130.30000000000001</v>
      </c>
      <c r="M1118" s="281">
        <v>117.8</v>
      </c>
      <c r="N1118" s="281">
        <v>90.4</v>
      </c>
      <c r="O1118" s="281">
        <v>26.4</v>
      </c>
      <c r="P1118" s="267">
        <v>342.04</v>
      </c>
      <c r="Q1118" s="267">
        <v>338.28</v>
      </c>
      <c r="R1118" s="267"/>
      <c r="S1118" s="267">
        <v>340.16</v>
      </c>
      <c r="T1118" s="281">
        <v>680.32</v>
      </c>
      <c r="U1118" s="267">
        <v>3.06</v>
      </c>
      <c r="V1118" s="306">
        <v>3</v>
      </c>
    </row>
    <row r="1119" spans="1:22" ht="13.5" customHeight="1">
      <c r="A1119" s="509"/>
      <c r="B1119" s="511"/>
      <c r="C1119" s="509"/>
      <c r="D1119" s="265" t="s">
        <v>801</v>
      </c>
      <c r="E1119" s="281">
        <v>103</v>
      </c>
      <c r="F1119" s="281">
        <v>144</v>
      </c>
      <c r="G1119" s="281">
        <v>7.8</v>
      </c>
      <c r="H1119" s="281">
        <v>30.7</v>
      </c>
      <c r="I1119" s="281">
        <v>293.60000000000002</v>
      </c>
      <c r="J1119" s="281">
        <v>26.9</v>
      </c>
      <c r="K1119" s="281">
        <v>87.6</v>
      </c>
      <c r="L1119" s="281">
        <v>131.6</v>
      </c>
      <c r="M1119" s="281">
        <v>120.4</v>
      </c>
      <c r="N1119" s="281">
        <v>91.5</v>
      </c>
      <c r="O1119" s="281">
        <v>27.1</v>
      </c>
      <c r="P1119" s="267">
        <v>158.69999999999999</v>
      </c>
      <c r="Q1119" s="267">
        <v>154.5</v>
      </c>
      <c r="R1119" s="267"/>
      <c r="S1119" s="267">
        <v>156.6</v>
      </c>
      <c r="T1119" s="281">
        <v>626.4</v>
      </c>
      <c r="U1119" s="267">
        <v>2.69</v>
      </c>
      <c r="V1119" s="306">
        <v>2</v>
      </c>
    </row>
    <row r="1120" spans="1:22" ht="13.5" customHeight="1">
      <c r="A1120" s="509"/>
      <c r="B1120" s="511"/>
      <c r="C1120" s="509"/>
      <c r="D1120" s="265" t="s">
        <v>1020</v>
      </c>
      <c r="E1120" s="281">
        <v>93</v>
      </c>
      <c r="F1120" s="281">
        <v>146</v>
      </c>
      <c r="G1120" s="281"/>
      <c r="H1120" s="281"/>
      <c r="I1120" s="281"/>
      <c r="J1120" s="281"/>
      <c r="K1120" s="281"/>
      <c r="L1120" s="281">
        <v>132.30000000000001</v>
      </c>
      <c r="M1120" s="281">
        <v>121.2</v>
      </c>
      <c r="N1120" s="281">
        <v>91.6</v>
      </c>
      <c r="O1120" s="281">
        <v>25.8</v>
      </c>
      <c r="P1120" s="267">
        <v>195.2</v>
      </c>
      <c r="Q1120" s="267">
        <v>201.4</v>
      </c>
      <c r="R1120" s="267"/>
      <c r="S1120" s="267">
        <v>198.3</v>
      </c>
      <c r="T1120" s="281">
        <v>793.2</v>
      </c>
      <c r="U1120" s="267">
        <v>6.38</v>
      </c>
      <c r="V1120" s="306">
        <v>2</v>
      </c>
    </row>
    <row r="1121" spans="1:22" ht="13.5" customHeight="1">
      <c r="A1121" s="509"/>
      <c r="B1121" s="511"/>
      <c r="C1121" s="509"/>
      <c r="D1121" s="265" t="s">
        <v>756</v>
      </c>
      <c r="E1121" s="281">
        <v>97</v>
      </c>
      <c r="F1121" s="281">
        <v>154</v>
      </c>
      <c r="G1121" s="281">
        <v>8</v>
      </c>
      <c r="H1121" s="281">
        <v>29.9</v>
      </c>
      <c r="I1121" s="281">
        <v>273.8</v>
      </c>
      <c r="J1121" s="281">
        <v>20.5</v>
      </c>
      <c r="K1121" s="281">
        <v>68.599999999999994</v>
      </c>
      <c r="L1121" s="281">
        <v>140.4</v>
      </c>
      <c r="M1121" s="281">
        <v>131.6</v>
      </c>
      <c r="N1121" s="281">
        <v>93.7</v>
      </c>
      <c r="O1121" s="281">
        <v>27.5</v>
      </c>
      <c r="P1121" s="267">
        <v>348.6</v>
      </c>
      <c r="Q1121" s="267">
        <v>350.6</v>
      </c>
      <c r="R1121" s="267"/>
      <c r="S1121" s="267">
        <v>349.6</v>
      </c>
      <c r="T1121" s="281">
        <v>699.2</v>
      </c>
      <c r="U1121" s="267">
        <v>2.97</v>
      </c>
      <c r="V1121" s="306">
        <v>3</v>
      </c>
    </row>
    <row r="1122" spans="1:22" ht="13.5" customHeight="1">
      <c r="A1122" s="509"/>
      <c r="B1122" s="511"/>
      <c r="C1122" s="509"/>
      <c r="D1122" s="265" t="s">
        <v>757</v>
      </c>
      <c r="E1122" s="281">
        <v>105</v>
      </c>
      <c r="F1122" s="281">
        <v>144</v>
      </c>
      <c r="G1122" s="281">
        <v>9.1</v>
      </c>
      <c r="H1122" s="281">
        <v>22.8</v>
      </c>
      <c r="I1122" s="281">
        <v>150.5</v>
      </c>
      <c r="J1122" s="281">
        <v>21.4</v>
      </c>
      <c r="K1122" s="281">
        <v>93.8</v>
      </c>
      <c r="L1122" s="281">
        <v>111.6</v>
      </c>
      <c r="M1122" s="281">
        <v>109</v>
      </c>
      <c r="N1122" s="281">
        <v>97.6</v>
      </c>
      <c r="O1122" s="281">
        <v>26.8</v>
      </c>
      <c r="P1122" s="267">
        <v>157.9</v>
      </c>
      <c r="Q1122" s="267">
        <v>164.8</v>
      </c>
      <c r="R1122" s="267"/>
      <c r="S1122" s="267">
        <v>161.30000000000001</v>
      </c>
      <c r="T1122" s="281">
        <v>645.20000000000005</v>
      </c>
      <c r="U1122" s="267">
        <v>-0.05</v>
      </c>
      <c r="V1122" s="306">
        <v>3</v>
      </c>
    </row>
    <row r="1123" spans="1:22" ht="13.5" customHeight="1">
      <c r="A1123" s="509"/>
      <c r="B1123" s="511"/>
      <c r="C1123" s="509"/>
      <c r="D1123" s="265" t="s">
        <v>753</v>
      </c>
      <c r="E1123" s="281">
        <v>95</v>
      </c>
      <c r="F1123" s="281">
        <v>145</v>
      </c>
      <c r="G1123" s="281">
        <v>7.8</v>
      </c>
      <c r="H1123" s="281">
        <v>34.11</v>
      </c>
      <c r="I1123" s="281">
        <v>337.31</v>
      </c>
      <c r="J1123" s="281">
        <v>24.61</v>
      </c>
      <c r="K1123" s="281">
        <v>72.099999999999994</v>
      </c>
      <c r="L1123" s="281">
        <v>86</v>
      </c>
      <c r="M1123" s="281">
        <v>82</v>
      </c>
      <c r="N1123" s="281">
        <v>95.3</v>
      </c>
      <c r="O1123" s="281">
        <v>27.4</v>
      </c>
      <c r="P1123" s="267">
        <v>293.5</v>
      </c>
      <c r="Q1123" s="267">
        <v>285.5</v>
      </c>
      <c r="R1123" s="267"/>
      <c r="S1123" s="267">
        <v>289.5</v>
      </c>
      <c r="T1123" s="281">
        <v>643.4</v>
      </c>
      <c r="U1123" s="267">
        <v>8.23</v>
      </c>
      <c r="V1123" s="306">
        <v>3</v>
      </c>
    </row>
    <row r="1124" spans="1:22" s="462" customFormat="1" ht="13.5" customHeight="1">
      <c r="A1124" s="511"/>
      <c r="B1124" s="511"/>
      <c r="C1124" s="511"/>
      <c r="D1124" s="268" t="s">
        <v>745</v>
      </c>
      <c r="E1124" s="611">
        <f t="shared" ref="E1124:Q1124" si="89">AVERAGE(E1116:E1123)</f>
        <v>98.199999999999989</v>
      </c>
      <c r="F1124" s="611">
        <f t="shared" si="89"/>
        <v>146.75</v>
      </c>
      <c r="G1124" s="611">
        <f t="shared" si="89"/>
        <v>7.742857142857142</v>
      </c>
      <c r="H1124" s="611">
        <f t="shared" si="89"/>
        <v>31.724285714285713</v>
      </c>
      <c r="I1124" s="611">
        <f t="shared" si="89"/>
        <v>318.30142857142857</v>
      </c>
      <c r="J1124" s="611">
        <f t="shared" si="89"/>
        <v>22.602857142857147</v>
      </c>
      <c r="K1124" s="611">
        <f t="shared" si="89"/>
        <v>73.672857142857126</v>
      </c>
      <c r="L1124" s="611">
        <f t="shared" si="89"/>
        <v>122.6525</v>
      </c>
      <c r="M1124" s="611">
        <f t="shared" si="89"/>
        <v>115.29875000000001</v>
      </c>
      <c r="N1124" s="611">
        <f t="shared" si="89"/>
        <v>94.175000000000011</v>
      </c>
      <c r="O1124" s="611">
        <f t="shared" si="89"/>
        <v>27.703750000000003</v>
      </c>
      <c r="P1124" s="270">
        <f t="shared" si="89"/>
        <v>255.90000000000003</v>
      </c>
      <c r="Q1124" s="270">
        <f t="shared" si="89"/>
        <v>254.94750000000002</v>
      </c>
      <c r="R1124" s="270"/>
      <c r="S1124" s="270">
        <f>AVERAGE(S1116:S1123)</f>
        <v>255.42375000000001</v>
      </c>
      <c r="T1124" s="611">
        <f>AVERAGE(T1116:T1123)</f>
        <v>696.47249999999997</v>
      </c>
      <c r="U1124" s="270">
        <v>3.6031982149497899</v>
      </c>
      <c r="V1124" s="307">
        <v>3</v>
      </c>
    </row>
    <row r="1125" spans="1:22" ht="13.5" customHeight="1">
      <c r="A1125" s="509" t="s">
        <v>748</v>
      </c>
      <c r="B1125" s="511" t="s">
        <v>1007</v>
      </c>
      <c r="C1125" s="654" t="s">
        <v>749</v>
      </c>
      <c r="D1125" s="765" t="s">
        <v>1008</v>
      </c>
      <c r="E1125" s="766">
        <v>91.3</v>
      </c>
      <c r="F1125" s="766">
        <v>147</v>
      </c>
      <c r="G1125" s="766">
        <v>8.98</v>
      </c>
      <c r="H1125" s="766">
        <v>36.67</v>
      </c>
      <c r="I1125" s="766">
        <v>308.39999999999998</v>
      </c>
      <c r="J1125" s="766">
        <v>20.56</v>
      </c>
      <c r="K1125" s="766">
        <v>56.1</v>
      </c>
      <c r="L1125" s="766">
        <v>105.8</v>
      </c>
      <c r="M1125" s="766">
        <v>102.9</v>
      </c>
      <c r="N1125" s="766">
        <v>97.3</v>
      </c>
      <c r="O1125" s="766">
        <v>29.48</v>
      </c>
      <c r="P1125" s="767">
        <v>12.34</v>
      </c>
      <c r="Q1125" s="767">
        <v>13.07</v>
      </c>
      <c r="R1125" s="767">
        <v>12.55</v>
      </c>
      <c r="S1125" s="767">
        <v>12.65</v>
      </c>
      <c r="T1125" s="766">
        <v>587.5</v>
      </c>
      <c r="U1125" s="767">
        <v>-2.7</v>
      </c>
      <c r="V1125" s="765">
        <v>13</v>
      </c>
    </row>
    <row r="1126" spans="1:22" ht="13.5" customHeight="1">
      <c r="A1126" s="509"/>
      <c r="B1126" s="511"/>
      <c r="C1126" s="654"/>
      <c r="D1126" s="765" t="s">
        <v>1009</v>
      </c>
      <c r="E1126" s="766">
        <v>89.9</v>
      </c>
      <c r="F1126" s="766">
        <v>146</v>
      </c>
      <c r="G1126" s="766">
        <v>6.84</v>
      </c>
      <c r="H1126" s="766">
        <v>30.74</v>
      </c>
      <c r="I1126" s="766">
        <v>349.42</v>
      </c>
      <c r="J1126" s="766">
        <v>23.86</v>
      </c>
      <c r="K1126" s="766">
        <v>77.62</v>
      </c>
      <c r="L1126" s="766">
        <v>89.89</v>
      </c>
      <c r="M1126" s="766">
        <v>88.17</v>
      </c>
      <c r="N1126" s="766">
        <v>98.09</v>
      </c>
      <c r="O1126" s="766">
        <v>31.99</v>
      </c>
      <c r="P1126" s="767">
        <v>13.87</v>
      </c>
      <c r="Q1126" s="767">
        <v>14.39</v>
      </c>
      <c r="R1126" s="767">
        <v>14.23</v>
      </c>
      <c r="S1126" s="767">
        <v>14.16</v>
      </c>
      <c r="T1126" s="766">
        <v>717.3</v>
      </c>
      <c r="U1126" s="767">
        <v>7.28</v>
      </c>
      <c r="V1126" s="765">
        <v>3</v>
      </c>
    </row>
    <row r="1127" spans="1:22" ht="13.5" customHeight="1">
      <c r="A1127" s="509"/>
      <c r="B1127" s="511"/>
      <c r="C1127" s="654"/>
      <c r="D1127" s="765" t="s">
        <v>1010</v>
      </c>
      <c r="E1127" s="766">
        <v>91.8</v>
      </c>
      <c r="F1127" s="766">
        <v>157</v>
      </c>
      <c r="G1127" s="766">
        <v>8.6999999999999993</v>
      </c>
      <c r="H1127" s="766">
        <v>29.2</v>
      </c>
      <c r="I1127" s="766">
        <v>235.6</v>
      </c>
      <c r="J1127" s="766">
        <v>21.2</v>
      </c>
      <c r="K1127" s="766">
        <v>72.599999999999994</v>
      </c>
      <c r="L1127" s="766">
        <v>120.2</v>
      </c>
      <c r="M1127" s="766">
        <v>92.2</v>
      </c>
      <c r="N1127" s="766">
        <v>76.7</v>
      </c>
      <c r="O1127" s="766">
        <v>30.5</v>
      </c>
      <c r="P1127" s="767">
        <v>13.9</v>
      </c>
      <c r="Q1127" s="767">
        <v>13.58</v>
      </c>
      <c r="R1127" s="767">
        <v>13.82</v>
      </c>
      <c r="S1127" s="767">
        <v>13.77</v>
      </c>
      <c r="T1127" s="766">
        <v>690.5</v>
      </c>
      <c r="U1127" s="767">
        <v>3.06</v>
      </c>
      <c r="V1127" s="765">
        <v>9</v>
      </c>
    </row>
    <row r="1128" spans="1:22" ht="13.5" customHeight="1">
      <c r="A1128" s="509"/>
      <c r="B1128" s="511"/>
      <c r="C1128" s="654"/>
      <c r="D1128" s="765" t="s">
        <v>1011</v>
      </c>
      <c r="E1128" s="766">
        <v>90</v>
      </c>
      <c r="F1128" s="766">
        <v>143</v>
      </c>
      <c r="G1128" s="766">
        <v>8</v>
      </c>
      <c r="H1128" s="766">
        <v>28.1</v>
      </c>
      <c r="I1128" s="766">
        <v>251.2</v>
      </c>
      <c r="J1128" s="766">
        <v>21.4</v>
      </c>
      <c r="K1128" s="766">
        <v>76.099999999999994</v>
      </c>
      <c r="L1128" s="766">
        <v>107.9</v>
      </c>
      <c r="M1128" s="766">
        <v>101.3</v>
      </c>
      <c r="N1128" s="766">
        <v>93.9</v>
      </c>
      <c r="O1128" s="766">
        <v>26.7</v>
      </c>
      <c r="P1128" s="767">
        <v>14.26</v>
      </c>
      <c r="Q1128" s="767">
        <v>14.4</v>
      </c>
      <c r="R1128" s="767">
        <v>13.48</v>
      </c>
      <c r="S1128" s="767">
        <v>14.05</v>
      </c>
      <c r="T1128" s="766">
        <v>708.8</v>
      </c>
      <c r="U1128" s="767">
        <v>7.72</v>
      </c>
      <c r="V1128" s="765">
        <v>3</v>
      </c>
    </row>
    <row r="1129" spans="1:22" ht="13.5" customHeight="1">
      <c r="A1129" s="509"/>
      <c r="B1129" s="511"/>
      <c r="C1129" s="654"/>
      <c r="D1129" s="765" t="s">
        <v>1012</v>
      </c>
      <c r="E1129" s="766">
        <v>101</v>
      </c>
      <c r="F1129" s="766">
        <v>147</v>
      </c>
      <c r="G1129" s="766">
        <v>8.4</v>
      </c>
      <c r="H1129" s="766">
        <v>25</v>
      </c>
      <c r="I1129" s="766">
        <v>197.6</v>
      </c>
      <c r="J1129" s="766">
        <v>20.7</v>
      </c>
      <c r="K1129" s="766">
        <v>83</v>
      </c>
      <c r="L1129" s="766">
        <v>110.5</v>
      </c>
      <c r="M1129" s="766">
        <v>98.8</v>
      </c>
      <c r="N1129" s="766">
        <v>89.4</v>
      </c>
      <c r="O1129" s="766">
        <v>27.8</v>
      </c>
      <c r="P1129" s="767">
        <v>11.84</v>
      </c>
      <c r="Q1129" s="767">
        <v>12</v>
      </c>
      <c r="R1129" s="767">
        <v>11.95</v>
      </c>
      <c r="S1129" s="767">
        <v>11.93</v>
      </c>
      <c r="T1129" s="766">
        <v>585.83000000000004</v>
      </c>
      <c r="U1129" s="767">
        <v>1.71</v>
      </c>
      <c r="V1129" s="765">
        <v>9</v>
      </c>
    </row>
    <row r="1130" spans="1:22" ht="13.5" customHeight="1">
      <c r="A1130" s="509"/>
      <c r="B1130" s="511"/>
      <c r="C1130" s="654"/>
      <c r="D1130" s="765" t="s">
        <v>1013</v>
      </c>
      <c r="E1130" s="766">
        <v>104</v>
      </c>
      <c r="F1130" s="766">
        <v>154</v>
      </c>
      <c r="G1130" s="766">
        <v>7.2</v>
      </c>
      <c r="H1130" s="766">
        <v>26.8</v>
      </c>
      <c r="I1130" s="766">
        <v>272.2</v>
      </c>
      <c r="J1130" s="766">
        <v>18.3</v>
      </c>
      <c r="K1130" s="766">
        <v>68.400000000000006</v>
      </c>
      <c r="L1130" s="766">
        <v>172.5</v>
      </c>
      <c r="M1130" s="766">
        <v>151.5</v>
      </c>
      <c r="N1130" s="766">
        <v>87.8</v>
      </c>
      <c r="O1130" s="766">
        <v>27</v>
      </c>
      <c r="P1130" s="767">
        <v>16.170000000000002</v>
      </c>
      <c r="Q1130" s="767">
        <v>15.31</v>
      </c>
      <c r="R1130" s="767">
        <v>16.440000000000001</v>
      </c>
      <c r="S1130" s="767">
        <v>15.97</v>
      </c>
      <c r="T1130" s="766">
        <v>733.77</v>
      </c>
      <c r="U1130" s="767">
        <v>6.81</v>
      </c>
      <c r="V1130" s="765">
        <v>2</v>
      </c>
    </row>
    <row r="1131" spans="1:22" ht="13.5" customHeight="1">
      <c r="A1131" s="509"/>
      <c r="B1131" s="511"/>
      <c r="C1131" s="654"/>
      <c r="D1131" s="765" t="s">
        <v>1014</v>
      </c>
      <c r="E1131" s="766">
        <v>96.5</v>
      </c>
      <c r="F1131" s="766">
        <v>141</v>
      </c>
      <c r="G1131" s="766">
        <v>7</v>
      </c>
      <c r="H1131" s="766">
        <v>30.5</v>
      </c>
      <c r="I1131" s="766">
        <v>335.7</v>
      </c>
      <c r="J1131" s="766">
        <v>21.5</v>
      </c>
      <c r="K1131" s="766">
        <v>70.489999999999995</v>
      </c>
      <c r="L1131" s="766">
        <v>133</v>
      </c>
      <c r="M1131" s="766">
        <v>118.4</v>
      </c>
      <c r="N1131" s="766">
        <v>89</v>
      </c>
      <c r="O1131" s="766">
        <v>27</v>
      </c>
      <c r="P1131" s="767">
        <v>12.75</v>
      </c>
      <c r="Q1131" s="767">
        <v>12.85</v>
      </c>
      <c r="R1131" s="767">
        <v>12.9</v>
      </c>
      <c r="S1131" s="767">
        <v>12.83</v>
      </c>
      <c r="T1131" s="766">
        <v>661.22</v>
      </c>
      <c r="U1131" s="767">
        <v>3.15</v>
      </c>
      <c r="V1131" s="765">
        <v>6</v>
      </c>
    </row>
    <row r="1132" spans="1:22" ht="13.5" customHeight="1">
      <c r="A1132" s="509"/>
      <c r="B1132" s="511"/>
      <c r="C1132" s="654"/>
      <c r="D1132" s="765" t="s">
        <v>1015</v>
      </c>
      <c r="E1132" s="766">
        <v>94</v>
      </c>
      <c r="F1132" s="766">
        <v>145</v>
      </c>
      <c r="G1132" s="766">
        <v>6.5</v>
      </c>
      <c r="H1132" s="766">
        <v>29.6</v>
      </c>
      <c r="I1132" s="766">
        <v>355.4</v>
      </c>
      <c r="J1132" s="766">
        <v>22.4</v>
      </c>
      <c r="K1132" s="766">
        <v>75.7</v>
      </c>
      <c r="L1132" s="766">
        <v>90.3</v>
      </c>
      <c r="M1132" s="766">
        <v>87.3</v>
      </c>
      <c r="N1132" s="766">
        <v>96.7</v>
      </c>
      <c r="O1132" s="766">
        <v>29.7</v>
      </c>
      <c r="P1132" s="767">
        <v>10.46</v>
      </c>
      <c r="Q1132" s="767">
        <v>10.36</v>
      </c>
      <c r="R1132" s="767">
        <v>10.58</v>
      </c>
      <c r="S1132" s="767">
        <v>10.47</v>
      </c>
      <c r="T1132" s="766">
        <v>715.1</v>
      </c>
      <c r="U1132" s="767">
        <v>2.29</v>
      </c>
      <c r="V1132" s="765">
        <v>8</v>
      </c>
    </row>
    <row r="1133" spans="1:22" ht="13.5" customHeight="1">
      <c r="A1133" s="509"/>
      <c r="B1133" s="511"/>
      <c r="C1133" s="654"/>
      <c r="D1133" s="765" t="s">
        <v>1016</v>
      </c>
      <c r="E1133" s="766">
        <v>90</v>
      </c>
      <c r="F1133" s="766">
        <v>155</v>
      </c>
      <c r="G1133" s="766">
        <v>7.2</v>
      </c>
      <c r="H1133" s="766">
        <v>51.1</v>
      </c>
      <c r="I1133" s="766">
        <v>85.9</v>
      </c>
      <c r="J1133" s="766">
        <v>28.5</v>
      </c>
      <c r="K1133" s="766">
        <v>55.7</v>
      </c>
      <c r="L1133" s="766">
        <v>118.3</v>
      </c>
      <c r="M1133" s="766">
        <v>111.8</v>
      </c>
      <c r="N1133" s="766">
        <v>88.7</v>
      </c>
      <c r="O1133" s="766">
        <v>26.8</v>
      </c>
      <c r="P1133" s="767">
        <v>12.1</v>
      </c>
      <c r="Q1133" s="767">
        <v>12.6</v>
      </c>
      <c r="R1133" s="767">
        <v>12.3</v>
      </c>
      <c r="S1133" s="767">
        <v>12.3</v>
      </c>
      <c r="T1133" s="766">
        <v>621.9</v>
      </c>
      <c r="U1133" s="767">
        <v>-1.3</v>
      </c>
      <c r="V1133" s="765">
        <v>9</v>
      </c>
    </row>
    <row r="1134" spans="1:22" ht="13.5" customHeight="1">
      <c r="A1134" s="509"/>
      <c r="B1134" s="511"/>
      <c r="C1134" s="654"/>
      <c r="D1134" s="765" t="s">
        <v>1017</v>
      </c>
      <c r="E1134" s="766">
        <v>82</v>
      </c>
      <c r="F1134" s="766">
        <v>153</v>
      </c>
      <c r="G1134" s="766">
        <v>8.75</v>
      </c>
      <c r="H1134" s="766">
        <v>30.46</v>
      </c>
      <c r="I1134" s="766">
        <v>348.11</v>
      </c>
      <c r="J1134" s="766">
        <v>22.66</v>
      </c>
      <c r="K1134" s="766">
        <v>74.39</v>
      </c>
      <c r="L1134" s="766">
        <v>128.94</v>
      </c>
      <c r="M1134" s="766">
        <v>121.37</v>
      </c>
      <c r="N1134" s="766">
        <v>94.13</v>
      </c>
      <c r="O1134" s="766">
        <v>25.3</v>
      </c>
      <c r="P1134" s="767">
        <v>13.86</v>
      </c>
      <c r="Q1134" s="767">
        <v>13.85</v>
      </c>
      <c r="R1134" s="767">
        <v>13.84</v>
      </c>
      <c r="S1134" s="767">
        <v>13.85</v>
      </c>
      <c r="T1134" s="766">
        <v>713.37</v>
      </c>
      <c r="U1134" s="767">
        <v>4.92</v>
      </c>
      <c r="V1134" s="765">
        <v>2</v>
      </c>
    </row>
    <row r="1135" spans="1:22" ht="13.5" customHeight="1">
      <c r="A1135" s="509"/>
      <c r="B1135" s="511"/>
      <c r="C1135" s="654"/>
      <c r="D1135" s="765" t="s">
        <v>1018</v>
      </c>
      <c r="E1135" s="766">
        <v>90.3</v>
      </c>
      <c r="F1135" s="766">
        <v>153</v>
      </c>
      <c r="G1135" s="766">
        <v>7.7</v>
      </c>
      <c r="H1135" s="766">
        <v>34.9</v>
      </c>
      <c r="I1135" s="766">
        <v>353</v>
      </c>
      <c r="J1135" s="766">
        <v>26.3</v>
      </c>
      <c r="K1135" s="766">
        <v>75.400000000000006</v>
      </c>
      <c r="L1135" s="766">
        <v>115.4</v>
      </c>
      <c r="M1135" s="766">
        <v>92.5</v>
      </c>
      <c r="N1135" s="766">
        <v>80.16</v>
      </c>
      <c r="O1135" s="766">
        <v>26.8</v>
      </c>
      <c r="P1135" s="767">
        <v>15.07</v>
      </c>
      <c r="Q1135" s="767">
        <v>15.05</v>
      </c>
      <c r="R1135" s="767">
        <v>15.1</v>
      </c>
      <c r="S1135" s="767">
        <v>15.07</v>
      </c>
      <c r="T1135" s="766">
        <v>648.29999999999995</v>
      </c>
      <c r="U1135" s="767">
        <v>3.04</v>
      </c>
      <c r="V1135" s="765">
        <v>9</v>
      </c>
    </row>
    <row r="1136" spans="1:22" s="462" customFormat="1" ht="13.5" customHeight="1">
      <c r="A1136" s="511"/>
      <c r="B1136" s="511"/>
      <c r="C1136" s="655"/>
      <c r="D1136" s="768" t="s">
        <v>1019</v>
      </c>
      <c r="E1136" s="769">
        <v>94.48</v>
      </c>
      <c r="F1136" s="769">
        <v>148.27000000000001</v>
      </c>
      <c r="G1136" s="769">
        <v>7.88</v>
      </c>
      <c r="H1136" s="769">
        <v>31.77</v>
      </c>
      <c r="I1136" s="769">
        <v>273.64</v>
      </c>
      <c r="J1136" s="769">
        <v>21.41</v>
      </c>
      <c r="K1136" s="769">
        <v>69.290000000000006</v>
      </c>
      <c r="L1136" s="769">
        <v>137.33000000000001</v>
      </c>
      <c r="M1136" s="769">
        <v>127.94</v>
      </c>
      <c r="N1136" s="769">
        <v>91.62</v>
      </c>
      <c r="O1136" s="769">
        <v>26.31</v>
      </c>
      <c r="P1136" s="770">
        <v>13.59</v>
      </c>
      <c r="Q1136" s="770">
        <v>13.66</v>
      </c>
      <c r="R1136" s="770">
        <v>13.55</v>
      </c>
      <c r="S1136" s="770">
        <v>13.6</v>
      </c>
      <c r="T1136" s="769">
        <v>689.35</v>
      </c>
      <c r="U1136" s="770">
        <v>6.16</v>
      </c>
      <c r="V1136" s="768">
        <v>3</v>
      </c>
    </row>
    <row r="1137" spans="1:22" ht="13.5" customHeight="1">
      <c r="A1137" s="509" t="s">
        <v>758</v>
      </c>
      <c r="B1137" s="511"/>
      <c r="C1137" s="509" t="s">
        <v>759</v>
      </c>
      <c r="D1137" s="656" t="s">
        <v>751</v>
      </c>
      <c r="E1137" s="657">
        <v>88.7</v>
      </c>
      <c r="F1137" s="657">
        <v>148</v>
      </c>
      <c r="G1137" s="657">
        <v>5.0999999999999996</v>
      </c>
      <c r="H1137" s="657">
        <v>19.5</v>
      </c>
      <c r="I1137" s="657">
        <v>282.39999999999998</v>
      </c>
      <c r="J1137" s="657">
        <v>18.2</v>
      </c>
      <c r="K1137" s="657">
        <v>93.3</v>
      </c>
      <c r="L1137" s="657">
        <v>151.4</v>
      </c>
      <c r="M1137" s="657">
        <v>148.5</v>
      </c>
      <c r="N1137" s="657">
        <v>98.1</v>
      </c>
      <c r="O1137" s="657">
        <v>28.7</v>
      </c>
      <c r="P1137" s="658">
        <v>16.88</v>
      </c>
      <c r="Q1137" s="658">
        <v>16.27</v>
      </c>
      <c r="R1137" s="658">
        <v>16.89</v>
      </c>
      <c r="S1137" s="658">
        <v>16.68</v>
      </c>
      <c r="T1137" s="657">
        <v>834</v>
      </c>
      <c r="U1137" s="658">
        <v>2.6461538461538501</v>
      </c>
      <c r="V1137" s="659">
        <v>6</v>
      </c>
    </row>
    <row r="1138" spans="1:22" ht="13.5" customHeight="1">
      <c r="A1138" s="509"/>
      <c r="B1138" s="511"/>
      <c r="C1138" s="509"/>
      <c r="D1138" s="265" t="s">
        <v>750</v>
      </c>
      <c r="E1138" s="281">
        <v>95.1</v>
      </c>
      <c r="F1138" s="281">
        <v>147</v>
      </c>
      <c r="G1138" s="281">
        <v>8.76</v>
      </c>
      <c r="H1138" s="281">
        <v>33.950000000000003</v>
      </c>
      <c r="I1138" s="281">
        <v>287.60000000000002</v>
      </c>
      <c r="J1138" s="281">
        <v>19.82</v>
      </c>
      <c r="K1138" s="281">
        <v>58.38</v>
      </c>
      <c r="L1138" s="281">
        <v>128.69999999999999</v>
      </c>
      <c r="M1138" s="281">
        <v>126</v>
      </c>
      <c r="N1138" s="281">
        <v>97.9</v>
      </c>
      <c r="O1138" s="281">
        <v>29.22</v>
      </c>
      <c r="P1138" s="267">
        <v>13.14</v>
      </c>
      <c r="Q1138" s="267">
        <v>13.59</v>
      </c>
      <c r="R1138" s="267">
        <v>12.93</v>
      </c>
      <c r="S1138" s="267">
        <v>13.22</v>
      </c>
      <c r="T1138" s="281">
        <v>661</v>
      </c>
      <c r="U1138" s="267">
        <v>-2</v>
      </c>
      <c r="V1138" s="306">
        <v>10</v>
      </c>
    </row>
    <row r="1139" spans="1:22" ht="13.5" customHeight="1">
      <c r="A1139" s="509"/>
      <c r="B1139" s="511"/>
      <c r="C1139" s="509"/>
      <c r="D1139" s="265" t="s">
        <v>739</v>
      </c>
      <c r="E1139" s="281">
        <v>89</v>
      </c>
      <c r="F1139" s="281">
        <v>154</v>
      </c>
      <c r="G1139" s="281">
        <v>7.6</v>
      </c>
      <c r="H1139" s="281">
        <v>27.36</v>
      </c>
      <c r="I1139" s="281">
        <v>260</v>
      </c>
      <c r="J1139" s="281">
        <v>20.71</v>
      </c>
      <c r="K1139" s="281">
        <v>75.69</v>
      </c>
      <c r="L1139" s="281">
        <v>126.3</v>
      </c>
      <c r="M1139" s="281">
        <v>110.2</v>
      </c>
      <c r="N1139" s="281">
        <v>87.25</v>
      </c>
      <c r="O1139" s="281">
        <v>27.2</v>
      </c>
      <c r="P1139" s="267">
        <v>14.65</v>
      </c>
      <c r="Q1139" s="267">
        <v>14.79</v>
      </c>
      <c r="R1139" s="267">
        <v>14.6</v>
      </c>
      <c r="S1139" s="267">
        <v>14.68</v>
      </c>
      <c r="T1139" s="281">
        <v>652.52</v>
      </c>
      <c r="U1139" s="267">
        <v>8.1</v>
      </c>
      <c r="V1139" s="306">
        <v>5</v>
      </c>
    </row>
    <row r="1140" spans="1:22" ht="13.5" customHeight="1">
      <c r="A1140" s="509"/>
      <c r="B1140" s="511"/>
      <c r="C1140" s="509"/>
      <c r="D1140" s="265" t="s">
        <v>755</v>
      </c>
      <c r="E1140" s="281">
        <v>101.1</v>
      </c>
      <c r="F1140" s="281">
        <v>146</v>
      </c>
      <c r="G1140" s="281">
        <v>7.4</v>
      </c>
      <c r="H1140" s="281">
        <v>31.5</v>
      </c>
      <c r="I1140" s="281">
        <v>328</v>
      </c>
      <c r="J1140" s="281">
        <v>20.6</v>
      </c>
      <c r="K1140" s="281">
        <v>65.400000000000006</v>
      </c>
      <c r="L1140" s="281">
        <v>127.3</v>
      </c>
      <c r="M1140" s="281">
        <v>115</v>
      </c>
      <c r="N1140" s="281">
        <v>90.3</v>
      </c>
      <c r="O1140" s="281">
        <v>26.6</v>
      </c>
      <c r="P1140" s="267">
        <v>13.17</v>
      </c>
      <c r="Q1140" s="267">
        <v>13.25</v>
      </c>
      <c r="R1140" s="267">
        <v>13.41</v>
      </c>
      <c r="S1140" s="267">
        <v>13.28</v>
      </c>
      <c r="T1140" s="281">
        <v>663.84</v>
      </c>
      <c r="U1140" s="267">
        <v>2.31</v>
      </c>
      <c r="V1140" s="306">
        <v>8</v>
      </c>
    </row>
    <row r="1141" spans="1:22" ht="13.5" customHeight="1">
      <c r="A1141" s="509"/>
      <c r="B1141" s="511"/>
      <c r="C1141" s="509"/>
      <c r="D1141" s="265" t="s">
        <v>774</v>
      </c>
      <c r="E1141" s="281">
        <v>102.5</v>
      </c>
      <c r="F1141" s="281">
        <v>154</v>
      </c>
      <c r="G1141" s="281">
        <v>7.2</v>
      </c>
      <c r="H1141" s="281">
        <v>28.6</v>
      </c>
      <c r="I1141" s="281">
        <v>297.2</v>
      </c>
      <c r="J1141" s="281">
        <v>23.8</v>
      </c>
      <c r="K1141" s="281">
        <v>83.2</v>
      </c>
      <c r="L1141" s="281">
        <v>131.19999999999999</v>
      </c>
      <c r="M1141" s="281">
        <v>105.9</v>
      </c>
      <c r="N1141" s="281">
        <v>80.7</v>
      </c>
      <c r="O1141" s="281">
        <v>26.2</v>
      </c>
      <c r="P1141" s="267">
        <v>14.21</v>
      </c>
      <c r="Q1141" s="267">
        <v>14.78</v>
      </c>
      <c r="R1141" s="267">
        <v>14.46</v>
      </c>
      <c r="S1141" s="267">
        <v>14.48</v>
      </c>
      <c r="T1141" s="281">
        <v>648.25</v>
      </c>
      <c r="U1141" s="267">
        <v>2.31</v>
      </c>
      <c r="V1141" s="306">
        <v>10</v>
      </c>
    </row>
    <row r="1142" spans="1:22" ht="13.5" customHeight="1">
      <c r="A1142" s="509"/>
      <c r="B1142" s="511"/>
      <c r="C1142" s="509"/>
      <c r="D1142" s="265" t="s">
        <v>1020</v>
      </c>
      <c r="E1142" s="281">
        <v>94</v>
      </c>
      <c r="F1142" s="281">
        <v>155</v>
      </c>
      <c r="G1142" s="281">
        <v>8.6</v>
      </c>
      <c r="H1142" s="281">
        <v>34.200000000000003</v>
      </c>
      <c r="I1142" s="281">
        <v>297.7</v>
      </c>
      <c r="J1142" s="281">
        <v>22.8</v>
      </c>
      <c r="K1142" s="281">
        <v>66.7</v>
      </c>
      <c r="L1142" s="281">
        <v>138.19999999999999</v>
      </c>
      <c r="M1142" s="281">
        <v>126.4</v>
      </c>
      <c r="N1142" s="281">
        <v>91.5</v>
      </c>
      <c r="O1142" s="281">
        <v>28.8</v>
      </c>
      <c r="P1142" s="267">
        <v>15.86</v>
      </c>
      <c r="Q1142" s="267">
        <v>15.68</v>
      </c>
      <c r="R1142" s="267">
        <v>15.74</v>
      </c>
      <c r="S1142" s="267">
        <v>15.76</v>
      </c>
      <c r="T1142" s="281">
        <v>788</v>
      </c>
      <c r="U1142" s="267">
        <v>2.14</v>
      </c>
      <c r="V1142" s="306">
        <v>6</v>
      </c>
    </row>
    <row r="1143" spans="1:22" ht="13.5" customHeight="1">
      <c r="A1143" s="509"/>
      <c r="B1143" s="511"/>
      <c r="C1143" s="509"/>
      <c r="D1143" s="265" t="s">
        <v>741</v>
      </c>
      <c r="E1143" s="281">
        <v>89</v>
      </c>
      <c r="F1143" s="281">
        <v>151</v>
      </c>
      <c r="G1143" s="281">
        <v>9.3000000000000007</v>
      </c>
      <c r="H1143" s="281">
        <v>35.200000000000003</v>
      </c>
      <c r="I1143" s="281">
        <v>378.5</v>
      </c>
      <c r="J1143" s="281">
        <v>24.2</v>
      </c>
      <c r="K1143" s="281">
        <v>68.8</v>
      </c>
      <c r="L1143" s="281">
        <v>110.2</v>
      </c>
      <c r="M1143" s="281">
        <v>98.6</v>
      </c>
      <c r="N1143" s="281">
        <v>89.5</v>
      </c>
      <c r="O1143" s="281">
        <v>28.5</v>
      </c>
      <c r="P1143" s="267">
        <v>13.76</v>
      </c>
      <c r="Q1143" s="267">
        <v>13.81</v>
      </c>
      <c r="R1143" s="267">
        <v>13.92</v>
      </c>
      <c r="S1143" s="267">
        <v>13.83</v>
      </c>
      <c r="T1143" s="281">
        <v>691.5</v>
      </c>
      <c r="U1143" s="267">
        <v>3.9</v>
      </c>
      <c r="V1143" s="306">
        <v>5</v>
      </c>
    </row>
    <row r="1144" spans="1:22" ht="13.5" customHeight="1">
      <c r="A1144" s="509"/>
      <c r="B1144" s="511"/>
      <c r="C1144" s="509"/>
      <c r="D1144" s="265" t="s">
        <v>756</v>
      </c>
      <c r="E1144" s="281">
        <v>106</v>
      </c>
      <c r="F1144" s="281">
        <v>154</v>
      </c>
      <c r="G1144" s="281">
        <v>8.8000000000000007</v>
      </c>
      <c r="H1144" s="281">
        <v>30.4</v>
      </c>
      <c r="I1144" s="281">
        <v>245.5</v>
      </c>
      <c r="J1144" s="281">
        <v>21.3</v>
      </c>
      <c r="K1144" s="281">
        <v>70.099999999999994</v>
      </c>
      <c r="L1144" s="281">
        <v>124.5</v>
      </c>
      <c r="M1144" s="281">
        <v>120.8</v>
      </c>
      <c r="N1144" s="281">
        <v>97</v>
      </c>
      <c r="O1144" s="281">
        <v>28.3</v>
      </c>
      <c r="P1144" s="267">
        <v>14.81</v>
      </c>
      <c r="Q1144" s="267">
        <v>14.46</v>
      </c>
      <c r="R1144" s="267">
        <v>14.14</v>
      </c>
      <c r="S1144" s="267">
        <v>14.47</v>
      </c>
      <c r="T1144" s="281">
        <v>723.5</v>
      </c>
      <c r="U1144" s="267">
        <v>5.1904623437045698</v>
      </c>
      <c r="V1144" s="306">
        <v>6</v>
      </c>
    </row>
    <row r="1145" spans="1:22" ht="13.5" customHeight="1">
      <c r="A1145" s="509"/>
      <c r="B1145" s="511"/>
      <c r="C1145" s="509"/>
      <c r="D1145" s="265" t="s">
        <v>757</v>
      </c>
      <c r="E1145" s="281">
        <v>92</v>
      </c>
      <c r="F1145" s="281">
        <v>145</v>
      </c>
      <c r="G1145" s="281">
        <v>5.9</v>
      </c>
      <c r="H1145" s="281">
        <v>25.2</v>
      </c>
      <c r="I1145" s="281">
        <v>327.10000000000002</v>
      </c>
      <c r="J1145" s="281">
        <v>23.8</v>
      </c>
      <c r="K1145" s="281">
        <v>94.4</v>
      </c>
      <c r="L1145" s="281">
        <v>135.19999999999999</v>
      </c>
      <c r="M1145" s="281">
        <v>119.7</v>
      </c>
      <c r="N1145" s="281">
        <v>88.5</v>
      </c>
      <c r="O1145" s="281">
        <v>27.7</v>
      </c>
      <c r="P1145" s="267">
        <v>10.87</v>
      </c>
      <c r="Q1145" s="267">
        <v>11.18</v>
      </c>
      <c r="R1145" s="267">
        <v>11.76</v>
      </c>
      <c r="S1145" s="267">
        <v>11.27</v>
      </c>
      <c r="T1145" s="281">
        <v>563.5</v>
      </c>
      <c r="U1145" s="267">
        <v>-1.82926829268293</v>
      </c>
      <c r="V1145" s="306">
        <v>11</v>
      </c>
    </row>
    <row r="1146" spans="1:22" ht="13.5" customHeight="1">
      <c r="A1146" s="509"/>
      <c r="B1146" s="511"/>
      <c r="C1146" s="509"/>
      <c r="D1146" s="265" t="s">
        <v>754</v>
      </c>
      <c r="E1146" s="281">
        <v>100</v>
      </c>
      <c r="F1146" s="281">
        <v>139</v>
      </c>
      <c r="G1146" s="281">
        <v>5.6</v>
      </c>
      <c r="H1146" s="281">
        <v>30.9</v>
      </c>
      <c r="I1146" s="281">
        <v>451.7</v>
      </c>
      <c r="J1146" s="281">
        <v>22.8</v>
      </c>
      <c r="K1146" s="281">
        <v>73.7</v>
      </c>
      <c r="L1146" s="281">
        <v>114.3</v>
      </c>
      <c r="M1146" s="281">
        <v>112.3</v>
      </c>
      <c r="N1146" s="281">
        <v>98.3</v>
      </c>
      <c r="O1146" s="281">
        <v>29.8</v>
      </c>
      <c r="P1146" s="267">
        <v>14.82</v>
      </c>
      <c r="Q1146" s="267">
        <v>15.21</v>
      </c>
      <c r="R1146" s="267">
        <v>15.77</v>
      </c>
      <c r="S1146" s="267">
        <v>15.27</v>
      </c>
      <c r="T1146" s="281">
        <v>763.3</v>
      </c>
      <c r="U1146" s="267">
        <v>7.56</v>
      </c>
      <c r="V1146" s="306">
        <v>4</v>
      </c>
    </row>
    <row r="1147" spans="1:22" ht="13.5" customHeight="1">
      <c r="A1147" s="509"/>
      <c r="B1147" s="511"/>
      <c r="C1147" s="509"/>
      <c r="D1147" s="265" t="s">
        <v>753</v>
      </c>
      <c r="E1147" s="281">
        <v>100</v>
      </c>
      <c r="F1147" s="281">
        <v>142</v>
      </c>
      <c r="G1147" s="281">
        <v>7.5</v>
      </c>
      <c r="H1147" s="281">
        <v>31.2</v>
      </c>
      <c r="I1147" s="281">
        <v>316</v>
      </c>
      <c r="J1147" s="281">
        <v>22.7</v>
      </c>
      <c r="K1147" s="281">
        <v>72.760000000000005</v>
      </c>
      <c r="L1147" s="281">
        <v>111</v>
      </c>
      <c r="M1147" s="281">
        <v>108</v>
      </c>
      <c r="N1147" s="281">
        <v>97.3</v>
      </c>
      <c r="O1147" s="281">
        <v>28.7</v>
      </c>
      <c r="P1147" s="267">
        <v>13.4</v>
      </c>
      <c r="Q1147" s="267">
        <v>14.56</v>
      </c>
      <c r="R1147" s="267">
        <v>13.4</v>
      </c>
      <c r="S1147" s="267">
        <v>13.786666666666701</v>
      </c>
      <c r="T1147" s="281">
        <v>656.24533333333295</v>
      </c>
      <c r="U1147" s="267">
        <v>4.2072780203784701</v>
      </c>
      <c r="V1147" s="306">
        <v>7</v>
      </c>
    </row>
    <row r="1148" spans="1:22" s="462" customFormat="1" ht="13.5" customHeight="1">
      <c r="A1148" s="511"/>
      <c r="B1148" s="511"/>
      <c r="C1148" s="511"/>
      <c r="D1148" s="268" t="s">
        <v>745</v>
      </c>
      <c r="E1148" s="611">
        <f t="shared" ref="E1148:T1148" si="90">AVERAGE(E1137:E1147)</f>
        <v>96.127272727272739</v>
      </c>
      <c r="F1148" s="611">
        <f t="shared" si="90"/>
        <v>148.63636363636363</v>
      </c>
      <c r="G1148" s="611">
        <f t="shared" si="90"/>
        <v>7.4327272727272735</v>
      </c>
      <c r="H1148" s="611">
        <f t="shared" si="90"/>
        <v>29.819090909090907</v>
      </c>
      <c r="I1148" s="611">
        <f t="shared" si="90"/>
        <v>315.60909090909087</v>
      </c>
      <c r="J1148" s="611">
        <f t="shared" si="90"/>
        <v>21.884545454545457</v>
      </c>
      <c r="K1148" s="611">
        <f t="shared" si="90"/>
        <v>74.766363636363636</v>
      </c>
      <c r="L1148" s="611">
        <f t="shared" si="90"/>
        <v>127.11818181818184</v>
      </c>
      <c r="M1148" s="611">
        <f t="shared" si="90"/>
        <v>117.39999999999999</v>
      </c>
      <c r="N1148" s="611">
        <f t="shared" si="90"/>
        <v>92.395454545454541</v>
      </c>
      <c r="O1148" s="611">
        <f t="shared" si="90"/>
        <v>28.156363636363633</v>
      </c>
      <c r="P1148" s="270">
        <f t="shared" si="90"/>
        <v>14.142727272727274</v>
      </c>
      <c r="Q1148" s="270">
        <f t="shared" si="90"/>
        <v>14.325454545454546</v>
      </c>
      <c r="R1148" s="270">
        <f t="shared" si="90"/>
        <v>14.274545454545455</v>
      </c>
      <c r="S1148" s="270">
        <f t="shared" si="90"/>
        <v>14.24787878787879</v>
      </c>
      <c r="T1148" s="611">
        <f t="shared" si="90"/>
        <v>695.05957575757577</v>
      </c>
      <c r="U1148" s="270">
        <v>3.1582379645545702</v>
      </c>
      <c r="V1148" s="307">
        <v>6</v>
      </c>
    </row>
    <row r="1149" spans="1:22" ht="13.5" customHeight="1">
      <c r="A1149" s="509" t="s">
        <v>758</v>
      </c>
      <c r="B1149" s="511"/>
      <c r="C1149" s="509" t="s">
        <v>760</v>
      </c>
      <c r="D1149" s="265" t="s">
        <v>751</v>
      </c>
      <c r="E1149" s="281">
        <v>89.3</v>
      </c>
      <c r="F1149" s="281">
        <v>143</v>
      </c>
      <c r="G1149" s="281">
        <v>5.0999999999999996</v>
      </c>
      <c r="H1149" s="281">
        <v>30</v>
      </c>
      <c r="I1149" s="281">
        <v>488.2</v>
      </c>
      <c r="J1149" s="281">
        <v>23.6</v>
      </c>
      <c r="K1149" s="281">
        <v>78.7</v>
      </c>
      <c r="L1149" s="281">
        <v>123.7</v>
      </c>
      <c r="M1149" s="281">
        <v>116.2</v>
      </c>
      <c r="N1149" s="281">
        <v>93.9</v>
      </c>
      <c r="O1149" s="281">
        <v>28.9</v>
      </c>
      <c r="P1149" s="267">
        <v>213.8</v>
      </c>
      <c r="Q1149" s="267">
        <v>210.4</v>
      </c>
      <c r="R1149" s="267"/>
      <c r="S1149" s="267">
        <v>214.1</v>
      </c>
      <c r="T1149" s="281">
        <v>823.5</v>
      </c>
      <c r="U1149" s="267">
        <v>6.68</v>
      </c>
      <c r="V1149" s="306">
        <v>2</v>
      </c>
    </row>
    <row r="1150" spans="1:22" ht="13.5" customHeight="1">
      <c r="A1150" s="509"/>
      <c r="B1150" s="511"/>
      <c r="C1150" s="509"/>
      <c r="D1150" s="265" t="s">
        <v>750</v>
      </c>
      <c r="E1150" s="281">
        <v>93.6</v>
      </c>
      <c r="F1150" s="281">
        <v>152</v>
      </c>
      <c r="G1150" s="281">
        <v>9.33</v>
      </c>
      <c r="H1150" s="281">
        <v>43.58</v>
      </c>
      <c r="I1150" s="281">
        <v>367.1</v>
      </c>
      <c r="J1150" s="281">
        <v>21.48</v>
      </c>
      <c r="K1150" s="281">
        <v>49.29</v>
      </c>
      <c r="L1150" s="281">
        <v>119.11</v>
      </c>
      <c r="M1150" s="281">
        <v>116.56</v>
      </c>
      <c r="N1150" s="281">
        <v>97.9</v>
      </c>
      <c r="O1150" s="281">
        <v>30.64</v>
      </c>
      <c r="P1150" s="267">
        <v>354.14</v>
      </c>
      <c r="Q1150" s="267">
        <v>343.54</v>
      </c>
      <c r="R1150" s="267"/>
      <c r="S1150" s="267">
        <v>348.84</v>
      </c>
      <c r="T1150" s="281">
        <v>697.68</v>
      </c>
      <c r="U1150" s="267">
        <v>4.3600000000000003</v>
      </c>
      <c r="V1150" s="306">
        <v>1</v>
      </c>
    </row>
    <row r="1151" spans="1:22" ht="13.5" customHeight="1">
      <c r="A1151" s="509"/>
      <c r="B1151" s="511"/>
      <c r="C1151" s="509"/>
      <c r="D1151" s="265" t="s">
        <v>755</v>
      </c>
      <c r="E1151" s="281">
        <v>101.1</v>
      </c>
      <c r="F1151" s="281">
        <v>146</v>
      </c>
      <c r="G1151" s="281">
        <v>7.4</v>
      </c>
      <c r="H1151" s="281">
        <v>32.799999999999997</v>
      </c>
      <c r="I1151" s="281">
        <v>343.2</v>
      </c>
      <c r="J1151" s="281">
        <v>22.3</v>
      </c>
      <c r="K1151" s="281">
        <v>68</v>
      </c>
      <c r="L1151" s="281">
        <v>127.3</v>
      </c>
      <c r="M1151" s="281">
        <v>115</v>
      </c>
      <c r="N1151" s="281">
        <v>90.3</v>
      </c>
      <c r="O1151" s="281">
        <v>26.6</v>
      </c>
      <c r="P1151" s="267">
        <v>348.88</v>
      </c>
      <c r="Q1151" s="267">
        <v>334.16</v>
      </c>
      <c r="R1151" s="267"/>
      <c r="S1151" s="267">
        <v>341.52</v>
      </c>
      <c r="T1151" s="281">
        <v>683.04</v>
      </c>
      <c r="U1151" s="267">
        <v>3.47</v>
      </c>
      <c r="V1151" s="306">
        <v>2</v>
      </c>
    </row>
    <row r="1152" spans="1:22" ht="13.5" customHeight="1">
      <c r="A1152" s="509"/>
      <c r="B1152" s="511"/>
      <c r="C1152" s="509"/>
      <c r="D1152" s="265" t="s">
        <v>801</v>
      </c>
      <c r="E1152" s="281">
        <v>92</v>
      </c>
      <c r="F1152" s="281">
        <v>144</v>
      </c>
      <c r="G1152" s="281">
        <v>7</v>
      </c>
      <c r="H1152" s="281">
        <v>31.5</v>
      </c>
      <c r="I1152" s="281">
        <v>350</v>
      </c>
      <c r="J1152" s="281">
        <v>26.8</v>
      </c>
      <c r="K1152" s="281">
        <v>85.1</v>
      </c>
      <c r="L1152" s="281">
        <v>130.69999999999999</v>
      </c>
      <c r="M1152" s="281">
        <v>121.7</v>
      </c>
      <c r="N1152" s="281">
        <v>93.1</v>
      </c>
      <c r="O1152" s="281">
        <v>27.9</v>
      </c>
      <c r="P1152" s="267">
        <v>154.9</v>
      </c>
      <c r="Q1152" s="267">
        <v>160.4</v>
      </c>
      <c r="R1152" s="267"/>
      <c r="S1152" s="267">
        <v>157.69999999999999</v>
      </c>
      <c r="T1152" s="281">
        <v>630.79999999999995</v>
      </c>
      <c r="U1152" s="267">
        <v>3.41</v>
      </c>
      <c r="V1152" s="306">
        <v>3</v>
      </c>
    </row>
    <row r="1153" spans="1:22" ht="13.5" customHeight="1">
      <c r="A1153" s="509"/>
      <c r="B1153" s="511"/>
      <c r="C1153" s="509"/>
      <c r="D1153" s="265" t="s">
        <v>1020</v>
      </c>
      <c r="E1153" s="281">
        <v>84.2</v>
      </c>
      <c r="F1153" s="281">
        <v>149</v>
      </c>
      <c r="G1153" s="281"/>
      <c r="H1153" s="281"/>
      <c r="I1153" s="281"/>
      <c r="J1153" s="281"/>
      <c r="K1153" s="281"/>
      <c r="L1153" s="281">
        <v>146.80000000000001</v>
      </c>
      <c r="M1153" s="281">
        <v>133.5</v>
      </c>
      <c r="N1153" s="281">
        <v>90.9</v>
      </c>
      <c r="O1153" s="281">
        <v>28.8</v>
      </c>
      <c r="P1153" s="267">
        <v>194.5</v>
      </c>
      <c r="Q1153" s="267">
        <v>203.3</v>
      </c>
      <c r="R1153" s="267"/>
      <c r="S1153" s="267">
        <v>198.9</v>
      </c>
      <c r="T1153" s="281">
        <v>795.6</v>
      </c>
      <c r="U1153" s="267">
        <v>6.71</v>
      </c>
      <c r="V1153" s="306">
        <v>1</v>
      </c>
    </row>
    <row r="1154" spans="1:22" ht="13.5" customHeight="1">
      <c r="A1154" s="509"/>
      <c r="B1154" s="511"/>
      <c r="C1154" s="509"/>
      <c r="D1154" s="265" t="s">
        <v>756</v>
      </c>
      <c r="E1154" s="281">
        <v>106</v>
      </c>
      <c r="F1154" s="281">
        <v>154</v>
      </c>
      <c r="G1154" s="281">
        <v>8.4</v>
      </c>
      <c r="H1154" s="281">
        <v>28.6</v>
      </c>
      <c r="I1154" s="281">
        <v>240.5</v>
      </c>
      <c r="J1154" s="281">
        <v>21.8</v>
      </c>
      <c r="K1154" s="281">
        <v>76.2</v>
      </c>
      <c r="L1154" s="281">
        <v>124.5</v>
      </c>
      <c r="M1154" s="281">
        <v>120.8</v>
      </c>
      <c r="N1154" s="281">
        <v>97</v>
      </c>
      <c r="O1154" s="281">
        <v>28.3</v>
      </c>
      <c r="P1154" s="267">
        <v>345.9</v>
      </c>
      <c r="Q1154" s="267">
        <v>353.9</v>
      </c>
      <c r="R1154" s="267"/>
      <c r="S1154" s="267">
        <v>349.9</v>
      </c>
      <c r="T1154" s="281">
        <v>699.8</v>
      </c>
      <c r="U1154" s="267">
        <v>3.06</v>
      </c>
      <c r="V1154" s="306">
        <v>2</v>
      </c>
    </row>
    <row r="1155" spans="1:22" ht="13.5" customHeight="1">
      <c r="A1155" s="509"/>
      <c r="B1155" s="511"/>
      <c r="C1155" s="509"/>
      <c r="D1155" s="265" t="s">
        <v>757</v>
      </c>
      <c r="E1155" s="281">
        <v>97</v>
      </c>
      <c r="F1155" s="281">
        <v>143</v>
      </c>
      <c r="G1155" s="281">
        <v>8.1</v>
      </c>
      <c r="H1155" s="281">
        <v>23.4</v>
      </c>
      <c r="I1155" s="281">
        <v>188.9</v>
      </c>
      <c r="J1155" s="281">
        <v>19.899999999999999</v>
      </c>
      <c r="K1155" s="281">
        <v>85.4</v>
      </c>
      <c r="L1155" s="281">
        <v>135.69999999999999</v>
      </c>
      <c r="M1155" s="281">
        <v>133.69999999999999</v>
      </c>
      <c r="N1155" s="281">
        <v>98.5</v>
      </c>
      <c r="O1155" s="281">
        <v>27.1</v>
      </c>
      <c r="P1155" s="267">
        <v>169.7</v>
      </c>
      <c r="Q1155" s="267">
        <v>165</v>
      </c>
      <c r="R1155" s="267"/>
      <c r="S1155" s="267">
        <v>167.4</v>
      </c>
      <c r="T1155" s="281">
        <v>669.6</v>
      </c>
      <c r="U1155" s="267">
        <v>3.26</v>
      </c>
      <c r="V1155" s="306">
        <v>4</v>
      </c>
    </row>
    <row r="1156" spans="1:22" ht="13.5" customHeight="1">
      <c r="A1156" s="509"/>
      <c r="B1156" s="511"/>
      <c r="C1156" s="509"/>
      <c r="D1156" s="265" t="s">
        <v>753</v>
      </c>
      <c r="E1156" s="281">
        <v>96</v>
      </c>
      <c r="F1156" s="281">
        <v>146</v>
      </c>
      <c r="G1156" s="281">
        <v>7.3</v>
      </c>
      <c r="H1156" s="281">
        <v>29.5</v>
      </c>
      <c r="I1156" s="281">
        <v>304.11</v>
      </c>
      <c r="J1156" s="281">
        <v>21.91</v>
      </c>
      <c r="K1156" s="281">
        <v>74.3</v>
      </c>
      <c r="L1156" s="281">
        <v>119</v>
      </c>
      <c r="M1156" s="281">
        <v>110</v>
      </c>
      <c r="N1156" s="281">
        <v>92.4</v>
      </c>
      <c r="O1156" s="281">
        <v>28.7</v>
      </c>
      <c r="P1156" s="267">
        <v>285.5</v>
      </c>
      <c r="Q1156" s="267">
        <v>301.5</v>
      </c>
      <c r="R1156" s="267"/>
      <c r="S1156" s="267">
        <v>293.5</v>
      </c>
      <c r="T1156" s="281">
        <v>652.29999999999995</v>
      </c>
      <c r="U1156" s="267">
        <v>9.73</v>
      </c>
      <c r="V1156" s="306">
        <v>2</v>
      </c>
    </row>
    <row r="1157" spans="1:22" s="462" customFormat="1" ht="13.5" customHeight="1">
      <c r="A1157" s="511"/>
      <c r="B1157" s="511"/>
      <c r="C1157" s="511"/>
      <c r="D1157" s="268" t="s">
        <v>745</v>
      </c>
      <c r="E1157" s="611">
        <f t="shared" ref="E1157:Q1157" si="91">AVERAGE(E1149:E1156)</f>
        <v>94.9</v>
      </c>
      <c r="F1157" s="611">
        <f t="shared" si="91"/>
        <v>147.125</v>
      </c>
      <c r="G1157" s="611">
        <f t="shared" si="91"/>
        <v>7.5185714285714278</v>
      </c>
      <c r="H1157" s="611">
        <f t="shared" si="91"/>
        <v>31.34</v>
      </c>
      <c r="I1157" s="611">
        <f t="shared" si="91"/>
        <v>326.00142857142862</v>
      </c>
      <c r="J1157" s="611">
        <f t="shared" si="91"/>
        <v>22.541428571428572</v>
      </c>
      <c r="K1157" s="611">
        <f t="shared" si="91"/>
        <v>73.855714285714285</v>
      </c>
      <c r="L1157" s="611">
        <f t="shared" si="91"/>
        <v>128.35124999999999</v>
      </c>
      <c r="M1157" s="611">
        <f t="shared" si="91"/>
        <v>120.9325</v>
      </c>
      <c r="N1157" s="611">
        <f t="shared" si="91"/>
        <v>94.25</v>
      </c>
      <c r="O1157" s="611">
        <f t="shared" si="91"/>
        <v>28.3675</v>
      </c>
      <c r="P1157" s="270">
        <f t="shared" si="91"/>
        <v>258.41499999999996</v>
      </c>
      <c r="Q1157" s="270">
        <f t="shared" si="91"/>
        <v>259.02500000000003</v>
      </c>
      <c r="R1157" s="270"/>
      <c r="S1157" s="270">
        <f>AVERAGE(S1149:S1156)</f>
        <v>258.98250000000002</v>
      </c>
      <c r="T1157" s="611">
        <f>AVERAGE(T1149:T1156)</f>
        <v>706.54</v>
      </c>
      <c r="U1157" s="270">
        <v>5.1007809594644797</v>
      </c>
      <c r="V1157" s="307">
        <v>2</v>
      </c>
    </row>
    <row r="1158" spans="1:22" ht="13.5" customHeight="1">
      <c r="A1158" s="509" t="s">
        <v>748</v>
      </c>
      <c r="B1158" s="800" t="s">
        <v>1183</v>
      </c>
      <c r="C1158" s="660" t="s">
        <v>763</v>
      </c>
      <c r="D1158" s="489" t="s">
        <v>764</v>
      </c>
      <c r="E1158" s="271">
        <v>115.6</v>
      </c>
      <c r="F1158" s="271">
        <v>139</v>
      </c>
      <c r="G1158" s="271">
        <v>7.5</v>
      </c>
      <c r="H1158" s="271">
        <v>23.4</v>
      </c>
      <c r="I1158" s="271">
        <v>337</v>
      </c>
      <c r="J1158" s="271">
        <v>19.100000000000001</v>
      </c>
      <c r="K1158" s="271">
        <v>81.599999999999994</v>
      </c>
      <c r="L1158" s="271">
        <v>167.31</v>
      </c>
      <c r="M1158" s="271">
        <v>117.21</v>
      </c>
      <c r="N1158" s="271">
        <v>70.06</v>
      </c>
      <c r="O1158" s="271">
        <v>25.86</v>
      </c>
      <c r="P1158" s="273">
        <v>14.46</v>
      </c>
      <c r="Q1158" s="273">
        <v>14.64</v>
      </c>
      <c r="R1158" s="273">
        <v>14.75</v>
      </c>
      <c r="S1158" s="273">
        <v>14.616666666666699</v>
      </c>
      <c r="T1158" s="273">
        <v>738.25239898989901</v>
      </c>
      <c r="U1158" s="273">
        <v>3.3223374175306399</v>
      </c>
      <c r="V1158" s="661">
        <v>7</v>
      </c>
    </row>
    <row r="1159" spans="1:22" ht="13.5" customHeight="1">
      <c r="A1159" s="509"/>
      <c r="B1159" s="800"/>
      <c r="C1159" s="660"/>
      <c r="D1159" s="489" t="s">
        <v>765</v>
      </c>
      <c r="E1159" s="271">
        <v>100.2</v>
      </c>
      <c r="F1159" s="271">
        <v>150</v>
      </c>
      <c r="G1159" s="271">
        <v>9.1999999999999993</v>
      </c>
      <c r="H1159" s="271">
        <v>34.4</v>
      </c>
      <c r="I1159" s="271">
        <v>273.89999999999998</v>
      </c>
      <c r="J1159" s="271">
        <v>23.2</v>
      </c>
      <c r="K1159" s="271">
        <v>67.400000000000006</v>
      </c>
      <c r="L1159" s="271">
        <v>155.1</v>
      </c>
      <c r="M1159" s="271">
        <v>132.1</v>
      </c>
      <c r="N1159" s="271">
        <v>85.2</v>
      </c>
      <c r="O1159" s="271">
        <v>23.3</v>
      </c>
      <c r="P1159" s="273">
        <v>13.17</v>
      </c>
      <c r="Q1159" s="273">
        <v>13.57</v>
      </c>
      <c r="R1159" s="273">
        <v>13.38</v>
      </c>
      <c r="S1159" s="273">
        <v>13.37</v>
      </c>
      <c r="T1159" s="273">
        <v>668.5</v>
      </c>
      <c r="U1159" s="273">
        <v>7.1314102564102502</v>
      </c>
      <c r="V1159" s="661">
        <v>5</v>
      </c>
    </row>
    <row r="1160" spans="1:22" ht="13.5" customHeight="1">
      <c r="A1160" s="509"/>
      <c r="B1160" s="800"/>
      <c r="C1160" s="660"/>
      <c r="D1160" s="489" t="s">
        <v>741</v>
      </c>
      <c r="E1160" s="271">
        <v>94</v>
      </c>
      <c r="F1160" s="271">
        <v>149</v>
      </c>
      <c r="G1160" s="271">
        <v>7.85</v>
      </c>
      <c r="H1160" s="271">
        <v>28.89</v>
      </c>
      <c r="I1160" s="271">
        <v>368.03</v>
      </c>
      <c r="J1160" s="271">
        <v>19.86</v>
      </c>
      <c r="K1160" s="271">
        <v>68.739999999999995</v>
      </c>
      <c r="L1160" s="271">
        <v>167.42</v>
      </c>
      <c r="M1160" s="271">
        <v>160.22999999999999</v>
      </c>
      <c r="N1160" s="271">
        <v>95.71</v>
      </c>
      <c r="O1160" s="271">
        <v>23.6</v>
      </c>
      <c r="P1160" s="273">
        <v>14.1</v>
      </c>
      <c r="Q1160" s="273">
        <v>13.89</v>
      </c>
      <c r="R1160" s="273">
        <v>13.68</v>
      </c>
      <c r="S1160" s="273">
        <v>13.89</v>
      </c>
      <c r="T1160" s="273">
        <v>694.51</v>
      </c>
      <c r="U1160" s="273">
        <v>7.3415765069551897</v>
      </c>
      <c r="V1160" s="661">
        <v>3</v>
      </c>
    </row>
    <row r="1161" spans="1:22" ht="13.5" customHeight="1">
      <c r="A1161" s="509"/>
      <c r="B1161" s="800"/>
      <c r="C1161" s="660"/>
      <c r="D1161" s="489" t="s">
        <v>743</v>
      </c>
      <c r="E1161" s="271">
        <v>102.2</v>
      </c>
      <c r="F1161" s="271">
        <v>137</v>
      </c>
      <c r="G1161" s="271">
        <v>4.0999999999999996</v>
      </c>
      <c r="H1161" s="271">
        <v>23.8</v>
      </c>
      <c r="I1161" s="271">
        <v>480.5</v>
      </c>
      <c r="J1161" s="271">
        <v>14.5</v>
      </c>
      <c r="K1161" s="271">
        <v>60.9</v>
      </c>
      <c r="L1161" s="271">
        <v>174.7</v>
      </c>
      <c r="M1161" s="271">
        <v>155.69999999999999</v>
      </c>
      <c r="N1161" s="271">
        <v>89.2</v>
      </c>
      <c r="O1161" s="271">
        <v>29.9</v>
      </c>
      <c r="P1161" s="273">
        <v>13.21</v>
      </c>
      <c r="Q1161" s="273">
        <v>13.72</v>
      </c>
      <c r="R1161" s="273">
        <v>12.86</v>
      </c>
      <c r="S1161" s="273">
        <v>13.26</v>
      </c>
      <c r="T1161" s="273">
        <v>663</v>
      </c>
      <c r="U1161" s="273">
        <v>5.7</v>
      </c>
      <c r="V1161" s="661">
        <v>3</v>
      </c>
    </row>
    <row r="1162" spans="1:22" ht="13.5" customHeight="1">
      <c r="A1162" s="509"/>
      <c r="B1162" s="800"/>
      <c r="C1162" s="660"/>
      <c r="D1162" s="489" t="s">
        <v>766</v>
      </c>
      <c r="E1162" s="271">
        <v>102.7</v>
      </c>
      <c r="F1162" s="271">
        <v>142</v>
      </c>
      <c r="G1162" s="271">
        <v>5.8</v>
      </c>
      <c r="H1162" s="271">
        <v>29.3</v>
      </c>
      <c r="I1162" s="271">
        <v>407.1</v>
      </c>
      <c r="J1162" s="271">
        <v>21.2</v>
      </c>
      <c r="K1162" s="271">
        <v>72.400000000000006</v>
      </c>
      <c r="L1162" s="271">
        <v>138.1</v>
      </c>
      <c r="M1162" s="271">
        <v>119.1</v>
      </c>
      <c r="N1162" s="271">
        <v>86.2</v>
      </c>
      <c r="O1162" s="271">
        <v>24</v>
      </c>
      <c r="P1162" s="273">
        <v>11.17</v>
      </c>
      <c r="Q1162" s="273">
        <v>11.23</v>
      </c>
      <c r="R1162" s="273">
        <v>11.17</v>
      </c>
      <c r="S1162" s="273">
        <v>11.19</v>
      </c>
      <c r="T1162" s="273">
        <v>591.89</v>
      </c>
      <c r="U1162" s="273">
        <v>-5.7287278854254398</v>
      </c>
      <c r="V1162" s="661">
        <v>10</v>
      </c>
    </row>
    <row r="1163" spans="1:22" ht="13.5" customHeight="1">
      <c r="A1163" s="509"/>
      <c r="B1163" s="800"/>
      <c r="C1163" s="660"/>
      <c r="D1163" s="489" t="s">
        <v>738</v>
      </c>
      <c r="E1163" s="271">
        <v>101.4</v>
      </c>
      <c r="F1163" s="271">
        <v>136</v>
      </c>
      <c r="G1163" s="271">
        <v>6.8</v>
      </c>
      <c r="H1163" s="271">
        <v>32.4</v>
      </c>
      <c r="I1163" s="271">
        <v>376.5</v>
      </c>
      <c r="J1163" s="271">
        <v>20.5</v>
      </c>
      <c r="K1163" s="271">
        <v>63.3</v>
      </c>
      <c r="L1163" s="271">
        <v>145.69999999999999</v>
      </c>
      <c r="M1163" s="271">
        <v>123.7</v>
      </c>
      <c r="N1163" s="271">
        <v>84.9</v>
      </c>
      <c r="O1163" s="271">
        <v>25.7</v>
      </c>
      <c r="P1163" s="273">
        <v>10.88</v>
      </c>
      <c r="Q1163" s="273">
        <v>10.93</v>
      </c>
      <c r="R1163" s="273">
        <v>11.08</v>
      </c>
      <c r="S1163" s="273">
        <v>10.96</v>
      </c>
      <c r="T1163" s="273">
        <v>548.1</v>
      </c>
      <c r="U1163" s="273">
        <v>-1.2612612612612499</v>
      </c>
      <c r="V1163" s="661">
        <v>10</v>
      </c>
    </row>
    <row r="1164" spans="1:22" ht="13.5" customHeight="1">
      <c r="A1164" s="509"/>
      <c r="B1164" s="800"/>
      <c r="C1164" s="660"/>
      <c r="D1164" s="489" t="s">
        <v>767</v>
      </c>
      <c r="E1164" s="271">
        <v>104.5</v>
      </c>
      <c r="F1164" s="271">
        <v>137</v>
      </c>
      <c r="G1164" s="271">
        <v>7.6</v>
      </c>
      <c r="H1164" s="271">
        <v>27.6</v>
      </c>
      <c r="I1164" s="271">
        <v>263.15789473684202</v>
      </c>
      <c r="J1164" s="271">
        <v>24.133333333333301</v>
      </c>
      <c r="K1164" s="271">
        <v>87.439613526570099</v>
      </c>
      <c r="L1164" s="271">
        <v>165.3</v>
      </c>
      <c r="M1164" s="271">
        <v>137.52959999999999</v>
      </c>
      <c r="N1164" s="271">
        <v>83.2</v>
      </c>
      <c r="O1164" s="271">
        <v>24.6</v>
      </c>
      <c r="P1164" s="273">
        <v>12.56</v>
      </c>
      <c r="Q1164" s="273">
        <v>12.72</v>
      </c>
      <c r="R1164" s="273">
        <v>13.59</v>
      </c>
      <c r="S1164" s="273">
        <v>12.956666666666701</v>
      </c>
      <c r="T1164" s="273">
        <v>647.83333333333303</v>
      </c>
      <c r="U1164" s="273">
        <v>14.122137404580201</v>
      </c>
      <c r="V1164" s="661">
        <v>1</v>
      </c>
    </row>
    <row r="1165" spans="1:22" ht="13.5" customHeight="1">
      <c r="A1165" s="509"/>
      <c r="B1165" s="800"/>
      <c r="C1165" s="660"/>
      <c r="D1165" s="489" t="s">
        <v>768</v>
      </c>
      <c r="E1165" s="271">
        <v>99.4</v>
      </c>
      <c r="F1165" s="271">
        <v>139</v>
      </c>
      <c r="G1165" s="271">
        <v>8</v>
      </c>
      <c r="H1165" s="271">
        <v>30.1</v>
      </c>
      <c r="I1165" s="271">
        <v>277.10000000000002</v>
      </c>
      <c r="J1165" s="271">
        <v>21.7</v>
      </c>
      <c r="K1165" s="271">
        <v>72</v>
      </c>
      <c r="L1165" s="271">
        <v>138</v>
      </c>
      <c r="M1165" s="271">
        <v>115.8</v>
      </c>
      <c r="N1165" s="271">
        <v>83.9</v>
      </c>
      <c r="O1165" s="271">
        <v>24.2</v>
      </c>
      <c r="P1165" s="273">
        <v>15.99</v>
      </c>
      <c r="Q1165" s="273">
        <v>16.079999999999998</v>
      </c>
      <c r="R1165" s="273">
        <v>16.46</v>
      </c>
      <c r="S1165" s="273">
        <v>16.18</v>
      </c>
      <c r="T1165" s="273">
        <v>724.92</v>
      </c>
      <c r="U1165" s="273">
        <v>4.0514469453376103</v>
      </c>
      <c r="V1165" s="661">
        <v>2</v>
      </c>
    </row>
    <row r="1166" spans="1:22" ht="13.5" customHeight="1">
      <c r="A1166" s="509"/>
      <c r="B1166" s="800"/>
      <c r="C1166" s="660"/>
      <c r="D1166" s="489" t="s">
        <v>769</v>
      </c>
      <c r="E1166" s="271">
        <v>112.6</v>
      </c>
      <c r="F1166" s="271">
        <v>135</v>
      </c>
      <c r="G1166" s="271">
        <v>8</v>
      </c>
      <c r="H1166" s="271">
        <v>35.520000000000003</v>
      </c>
      <c r="I1166" s="271">
        <v>344</v>
      </c>
      <c r="J1166" s="271">
        <v>23.76</v>
      </c>
      <c r="K1166" s="271">
        <v>66.89</v>
      </c>
      <c r="L1166" s="271">
        <v>131.9</v>
      </c>
      <c r="M1166" s="271">
        <v>118.2</v>
      </c>
      <c r="N1166" s="271">
        <v>89.6</v>
      </c>
      <c r="O1166" s="271">
        <v>27.3</v>
      </c>
      <c r="P1166" s="273">
        <v>14.71</v>
      </c>
      <c r="Q1166" s="273">
        <v>15.05</v>
      </c>
      <c r="R1166" s="273">
        <v>14.91</v>
      </c>
      <c r="S1166" s="273">
        <v>14.89</v>
      </c>
      <c r="T1166" s="273">
        <v>744.72</v>
      </c>
      <c r="U1166" s="273">
        <v>3.9804469273743002</v>
      </c>
      <c r="V1166" s="661">
        <v>5</v>
      </c>
    </row>
    <row r="1167" spans="1:22" ht="13.5" customHeight="1">
      <c r="A1167" s="509"/>
      <c r="B1167" s="800"/>
      <c r="C1167" s="660"/>
      <c r="D1167" s="489" t="s">
        <v>770</v>
      </c>
      <c r="E1167" s="271">
        <v>114.5</v>
      </c>
      <c r="F1167" s="271">
        <v>154</v>
      </c>
      <c r="G1167" s="271">
        <v>7.2</v>
      </c>
      <c r="H1167" s="271">
        <v>24.6</v>
      </c>
      <c r="I1167" s="271">
        <v>241.7</v>
      </c>
      <c r="J1167" s="271">
        <v>19.5</v>
      </c>
      <c r="K1167" s="271">
        <v>79.099999999999994</v>
      </c>
      <c r="L1167" s="271">
        <v>208.9</v>
      </c>
      <c r="M1167" s="271">
        <v>167.8</v>
      </c>
      <c r="N1167" s="271">
        <v>80.3</v>
      </c>
      <c r="O1167" s="271">
        <v>24.5</v>
      </c>
      <c r="P1167" s="273">
        <v>15</v>
      </c>
      <c r="Q1167" s="273">
        <v>15.32</v>
      </c>
      <c r="R1167" s="273">
        <v>15.12</v>
      </c>
      <c r="S1167" s="273">
        <v>15.15</v>
      </c>
      <c r="T1167" s="273">
        <v>631.14</v>
      </c>
      <c r="U1167" s="273">
        <v>15.13</v>
      </c>
      <c r="V1167" s="661">
        <v>1</v>
      </c>
    </row>
    <row r="1168" spans="1:22" ht="13.5" customHeight="1">
      <c r="A1168" s="509"/>
      <c r="B1168" s="800"/>
      <c r="C1168" s="660"/>
      <c r="D1168" s="489" t="s">
        <v>742</v>
      </c>
      <c r="E1168" s="271">
        <v>115</v>
      </c>
      <c r="F1168" s="271">
        <v>146</v>
      </c>
      <c r="G1168" s="271">
        <v>9.3000000000000007</v>
      </c>
      <c r="H1168" s="271">
        <v>33.700000000000003</v>
      </c>
      <c r="I1168" s="271">
        <v>261.10000000000002</v>
      </c>
      <c r="J1168" s="271">
        <v>24.3</v>
      </c>
      <c r="K1168" s="271">
        <v>72.099999999999994</v>
      </c>
      <c r="L1168" s="271">
        <v>136.30000000000001</v>
      </c>
      <c r="M1168" s="271">
        <v>121</v>
      </c>
      <c r="N1168" s="271">
        <v>88.8</v>
      </c>
      <c r="O1168" s="271">
        <v>23.9</v>
      </c>
      <c r="P1168" s="273">
        <v>13.42</v>
      </c>
      <c r="Q1168" s="273">
        <v>13.33</v>
      </c>
      <c r="R1168" s="273">
        <v>13.3</v>
      </c>
      <c r="S1168" s="273">
        <v>13.35</v>
      </c>
      <c r="T1168" s="273">
        <v>667.5</v>
      </c>
      <c r="U1168" s="273">
        <v>12.7533783783784</v>
      </c>
      <c r="V1168" s="661">
        <v>1</v>
      </c>
    </row>
    <row r="1169" spans="1:23" ht="13.5" customHeight="1">
      <c r="A1169" s="509"/>
      <c r="B1169" s="800"/>
      <c r="C1169" s="660"/>
      <c r="D1169" s="489" t="s">
        <v>756</v>
      </c>
      <c r="E1169" s="271">
        <v>108.1</v>
      </c>
      <c r="F1169" s="271">
        <v>146</v>
      </c>
      <c r="G1169" s="271">
        <v>5.5</v>
      </c>
      <c r="H1169" s="271">
        <v>25.3</v>
      </c>
      <c r="I1169" s="271">
        <v>360.2</v>
      </c>
      <c r="J1169" s="271">
        <v>16.899999999999999</v>
      </c>
      <c r="K1169" s="271">
        <v>66.67</v>
      </c>
      <c r="L1169" s="271">
        <v>192.9</v>
      </c>
      <c r="M1169" s="271">
        <v>181.9</v>
      </c>
      <c r="N1169" s="271">
        <v>94.3</v>
      </c>
      <c r="O1169" s="271">
        <v>25.5</v>
      </c>
      <c r="P1169" s="273">
        <v>14.08</v>
      </c>
      <c r="Q1169" s="273">
        <v>14.76</v>
      </c>
      <c r="R1169" s="273">
        <v>14.55</v>
      </c>
      <c r="S1169" s="273">
        <v>14.463333333333299</v>
      </c>
      <c r="T1169" s="273">
        <v>723.16666666666697</v>
      </c>
      <c r="U1169" s="273">
        <v>8.9927153981411596</v>
      </c>
      <c r="V1169" s="661">
        <v>1</v>
      </c>
    </row>
    <row r="1170" spans="1:23" s="462" customFormat="1" ht="13.5" customHeight="1">
      <c r="A1170" s="509"/>
      <c r="B1170" s="800"/>
      <c r="C1170" s="660"/>
      <c r="D1170" s="490" t="s">
        <v>745</v>
      </c>
      <c r="E1170" s="304">
        <v>105.85</v>
      </c>
      <c r="F1170" s="304">
        <v>142.5</v>
      </c>
      <c r="G1170" s="304">
        <v>7.2374999999999998</v>
      </c>
      <c r="H1170" s="304">
        <v>29.0841666666667</v>
      </c>
      <c r="I1170" s="304">
        <v>332.52399122806997</v>
      </c>
      <c r="J1170" s="304">
        <v>20.721111111111099</v>
      </c>
      <c r="K1170" s="304">
        <v>71.544967793880801</v>
      </c>
      <c r="L1170" s="304">
        <v>160.13583333333301</v>
      </c>
      <c r="M1170" s="304">
        <v>137.52246666666699</v>
      </c>
      <c r="N1170" s="304">
        <v>85.947500000000005</v>
      </c>
      <c r="O1170" s="304">
        <v>25.196666666666701</v>
      </c>
      <c r="P1170" s="303">
        <v>13.5625</v>
      </c>
      <c r="Q1170" s="303">
        <v>13.77</v>
      </c>
      <c r="R1170" s="303">
        <v>13.737500000000001</v>
      </c>
      <c r="S1170" s="303">
        <v>13.689722222222199</v>
      </c>
      <c r="T1170" s="303">
        <v>670.29436658249199</v>
      </c>
      <c r="U1170" s="303">
        <v>6.1143561272444797</v>
      </c>
      <c r="V1170" s="662">
        <v>2</v>
      </c>
    </row>
    <row r="1171" spans="1:23" ht="13.5" customHeight="1">
      <c r="A1171" s="509" t="s">
        <v>758</v>
      </c>
      <c r="B1171" s="800"/>
      <c r="C1171" s="660" t="s">
        <v>771</v>
      </c>
      <c r="D1171" s="266" t="s">
        <v>772</v>
      </c>
      <c r="E1171" s="271">
        <v>105</v>
      </c>
      <c r="F1171" s="271">
        <v>138</v>
      </c>
      <c r="G1171" s="271">
        <v>6.8</v>
      </c>
      <c r="H1171" s="271">
        <v>43.3</v>
      </c>
      <c r="I1171" s="271">
        <v>536.6</v>
      </c>
      <c r="J1171" s="271">
        <v>24.5</v>
      </c>
      <c r="K1171" s="271">
        <v>56.7</v>
      </c>
      <c r="L1171" s="271">
        <v>118.4</v>
      </c>
      <c r="M1171" s="271">
        <v>116.5</v>
      </c>
      <c r="N1171" s="271">
        <v>98.4</v>
      </c>
      <c r="O1171" s="271">
        <v>26.3</v>
      </c>
      <c r="P1171" s="273">
        <v>14.96</v>
      </c>
      <c r="Q1171" s="273">
        <v>13.7</v>
      </c>
      <c r="R1171" s="273">
        <v>14.36</v>
      </c>
      <c r="S1171" s="273">
        <v>14.34</v>
      </c>
      <c r="T1171" s="273">
        <v>717</v>
      </c>
      <c r="U1171" s="273">
        <v>4.1399999999999997</v>
      </c>
      <c r="V1171" s="663">
        <v>6</v>
      </c>
    </row>
    <row r="1172" spans="1:23" ht="13.5" customHeight="1">
      <c r="A1172" s="509"/>
      <c r="B1172" s="800"/>
      <c r="C1172" s="660"/>
      <c r="D1172" s="266" t="s">
        <v>767</v>
      </c>
      <c r="E1172" s="271">
        <v>91.2</v>
      </c>
      <c r="F1172" s="271">
        <v>145</v>
      </c>
      <c r="G1172" s="271">
        <v>9.6666666666666696</v>
      </c>
      <c r="H1172" s="271">
        <v>25.8</v>
      </c>
      <c r="I1172" s="271">
        <v>166.89655172413799</v>
      </c>
      <c r="J1172" s="271">
        <v>21.5</v>
      </c>
      <c r="K1172" s="271">
        <v>83.3333333333333</v>
      </c>
      <c r="L1172" s="271">
        <v>145.69999999999999</v>
      </c>
      <c r="M1172" s="271">
        <v>138.9</v>
      </c>
      <c r="N1172" s="271">
        <v>95.3328757721345</v>
      </c>
      <c r="O1172" s="271">
        <v>26.3</v>
      </c>
      <c r="P1172" s="273">
        <v>12.91</v>
      </c>
      <c r="Q1172" s="273">
        <v>12.63</v>
      </c>
      <c r="R1172" s="273">
        <v>12.35</v>
      </c>
      <c r="S1172" s="273">
        <v>12.63</v>
      </c>
      <c r="T1172" s="273">
        <v>631.5</v>
      </c>
      <c r="U1172" s="273">
        <v>5.986013986014</v>
      </c>
      <c r="V1172" s="663">
        <v>4</v>
      </c>
    </row>
    <row r="1173" spans="1:23" ht="13.5" customHeight="1">
      <c r="A1173" s="509"/>
      <c r="B1173" s="800"/>
      <c r="C1173" s="660"/>
      <c r="D1173" s="266" t="s">
        <v>764</v>
      </c>
      <c r="E1173" s="271">
        <v>99.2</v>
      </c>
      <c r="F1173" s="271">
        <v>134</v>
      </c>
      <c r="G1173" s="271">
        <v>5.3</v>
      </c>
      <c r="H1173" s="271">
        <v>21.1</v>
      </c>
      <c r="I1173" s="271">
        <v>298.11320754717002</v>
      </c>
      <c r="J1173" s="271">
        <v>15.9</v>
      </c>
      <c r="K1173" s="271">
        <v>75.355450236966803</v>
      </c>
      <c r="L1173" s="271">
        <v>178.07</v>
      </c>
      <c r="M1173" s="271">
        <v>150.49</v>
      </c>
      <c r="N1173" s="271">
        <v>84.51</v>
      </c>
      <c r="O1173" s="271">
        <v>26.12</v>
      </c>
      <c r="P1173" s="273">
        <v>15.925000000000001</v>
      </c>
      <c r="Q1173" s="273">
        <v>15.95</v>
      </c>
      <c r="R1173" s="273">
        <v>16.463999999999999</v>
      </c>
      <c r="S1173" s="273">
        <v>16.113</v>
      </c>
      <c r="T1173" s="273">
        <v>805.65</v>
      </c>
      <c r="U1173" s="273">
        <v>15.02</v>
      </c>
      <c r="V1173" s="663">
        <v>7</v>
      </c>
    </row>
    <row r="1174" spans="1:23" ht="13.5" customHeight="1">
      <c r="A1174" s="509"/>
      <c r="B1174" s="800"/>
      <c r="C1174" s="660"/>
      <c r="D1174" s="266" t="s">
        <v>773</v>
      </c>
      <c r="E1174" s="271">
        <v>96.9</v>
      </c>
      <c r="F1174" s="271">
        <v>143</v>
      </c>
      <c r="G1174" s="271">
        <v>6.7</v>
      </c>
      <c r="H1174" s="271">
        <v>30.3</v>
      </c>
      <c r="I1174" s="271">
        <v>352</v>
      </c>
      <c r="J1174" s="271">
        <v>20</v>
      </c>
      <c r="K1174" s="271">
        <v>66</v>
      </c>
      <c r="L1174" s="271">
        <v>128.4</v>
      </c>
      <c r="M1174" s="271">
        <v>124.1</v>
      </c>
      <c r="N1174" s="271">
        <v>96.6</v>
      </c>
      <c r="O1174" s="271">
        <v>26.1</v>
      </c>
      <c r="P1174" s="273">
        <v>12.63</v>
      </c>
      <c r="Q1174" s="273">
        <v>12.33</v>
      </c>
      <c r="R1174" s="273">
        <v>12.53</v>
      </c>
      <c r="S1174" s="273">
        <v>12.5</v>
      </c>
      <c r="T1174" s="273">
        <v>661.4</v>
      </c>
      <c r="U1174" s="273">
        <v>2.46</v>
      </c>
      <c r="V1174" s="663">
        <v>6</v>
      </c>
    </row>
    <row r="1175" spans="1:23" ht="13.5" customHeight="1">
      <c r="A1175" s="509"/>
      <c r="B1175" s="800"/>
      <c r="C1175" s="660"/>
      <c r="D1175" s="266" t="s">
        <v>769</v>
      </c>
      <c r="E1175" s="271">
        <v>111</v>
      </c>
      <c r="F1175" s="271">
        <v>141</v>
      </c>
      <c r="G1175" s="271">
        <v>8</v>
      </c>
      <c r="H1175" s="271">
        <v>33.9</v>
      </c>
      <c r="I1175" s="271">
        <v>324</v>
      </c>
      <c r="J1175" s="271">
        <v>22.1</v>
      </c>
      <c r="K1175" s="271">
        <v>71.099999999999994</v>
      </c>
      <c r="L1175" s="271">
        <v>188.8</v>
      </c>
      <c r="M1175" s="271">
        <v>140.9</v>
      </c>
      <c r="N1175" s="271">
        <v>74.599999999999994</v>
      </c>
      <c r="O1175" s="271">
        <v>26</v>
      </c>
      <c r="P1175" s="273">
        <v>14.43</v>
      </c>
      <c r="Q1175" s="273">
        <v>14.04</v>
      </c>
      <c r="R1175" s="273">
        <v>14.17</v>
      </c>
      <c r="S1175" s="273">
        <v>14.21</v>
      </c>
      <c r="T1175" s="273">
        <v>710.7</v>
      </c>
      <c r="U1175" s="273">
        <v>4.0999999999999996</v>
      </c>
      <c r="V1175" s="663">
        <v>5</v>
      </c>
    </row>
    <row r="1176" spans="1:23" ht="13.5" customHeight="1">
      <c r="A1176" s="509"/>
      <c r="B1176" s="800"/>
      <c r="C1176" s="660"/>
      <c r="D1176" s="266" t="s">
        <v>738</v>
      </c>
      <c r="E1176" s="271">
        <v>99.6</v>
      </c>
      <c r="F1176" s="271">
        <v>141</v>
      </c>
      <c r="G1176" s="271">
        <v>7.2</v>
      </c>
      <c r="H1176" s="271">
        <v>36.700000000000003</v>
      </c>
      <c r="I1176" s="271">
        <v>409.7</v>
      </c>
      <c r="J1176" s="271">
        <v>20.2</v>
      </c>
      <c r="K1176" s="271">
        <v>55</v>
      </c>
      <c r="L1176" s="271">
        <v>145</v>
      </c>
      <c r="M1176" s="271">
        <v>130.80000000000001</v>
      </c>
      <c r="N1176" s="271">
        <v>90.2</v>
      </c>
      <c r="O1176" s="271">
        <v>27.5</v>
      </c>
      <c r="P1176" s="273">
        <v>13.14</v>
      </c>
      <c r="Q1176" s="273">
        <v>12.92</v>
      </c>
      <c r="R1176" s="273">
        <v>12.78</v>
      </c>
      <c r="S1176" s="273">
        <v>12.95</v>
      </c>
      <c r="T1176" s="273">
        <v>647.4</v>
      </c>
      <c r="U1176" s="273">
        <v>5.7</v>
      </c>
      <c r="V1176" s="663">
        <v>6</v>
      </c>
    </row>
    <row r="1177" spans="1:23" ht="13.5" customHeight="1">
      <c r="A1177" s="509"/>
      <c r="B1177" s="800"/>
      <c r="C1177" s="660"/>
      <c r="D1177" s="266" t="s">
        <v>743</v>
      </c>
      <c r="E1177" s="271">
        <v>111.7</v>
      </c>
      <c r="F1177" s="271">
        <v>131</v>
      </c>
      <c r="G1177" s="271">
        <v>4</v>
      </c>
      <c r="H1177" s="271">
        <v>27.2</v>
      </c>
      <c r="I1177" s="271">
        <v>580</v>
      </c>
      <c r="J1177" s="271">
        <v>17.600000000000001</v>
      </c>
      <c r="K1177" s="271">
        <v>64.7</v>
      </c>
      <c r="L1177" s="271">
        <v>222.3</v>
      </c>
      <c r="M1177" s="271">
        <v>215.4</v>
      </c>
      <c r="N1177" s="271">
        <v>96.9</v>
      </c>
      <c r="O1177" s="271">
        <v>27.6</v>
      </c>
      <c r="P1177" s="273">
        <v>15.47</v>
      </c>
      <c r="Q1177" s="273">
        <v>14.55</v>
      </c>
      <c r="R1177" s="273">
        <v>13.16</v>
      </c>
      <c r="S1177" s="273">
        <v>14.39</v>
      </c>
      <c r="T1177" s="273">
        <v>719.59</v>
      </c>
      <c r="U1177" s="273">
        <v>8.4700000000000006</v>
      </c>
      <c r="V1177" s="663">
        <v>6</v>
      </c>
    </row>
    <row r="1178" spans="1:23" ht="13.5" customHeight="1">
      <c r="A1178" s="509"/>
      <c r="B1178" s="800"/>
      <c r="C1178" s="660"/>
      <c r="D1178" s="266" t="s">
        <v>774</v>
      </c>
      <c r="E1178" s="271">
        <v>103.5</v>
      </c>
      <c r="F1178" s="271">
        <v>154</v>
      </c>
      <c r="G1178" s="271">
        <v>7.2</v>
      </c>
      <c r="H1178" s="271">
        <v>26.7</v>
      </c>
      <c r="I1178" s="271">
        <v>270.8</v>
      </c>
      <c r="J1178" s="271">
        <v>22</v>
      </c>
      <c r="K1178" s="271">
        <v>82.3</v>
      </c>
      <c r="L1178" s="271">
        <v>136.19999999999999</v>
      </c>
      <c r="M1178" s="271">
        <v>109.9</v>
      </c>
      <c r="N1178" s="271">
        <v>80.7</v>
      </c>
      <c r="O1178" s="271">
        <v>26.9</v>
      </c>
      <c r="P1178" s="273">
        <v>14.39</v>
      </c>
      <c r="Q1178" s="273">
        <v>14.09</v>
      </c>
      <c r="R1178" s="273">
        <v>15.01</v>
      </c>
      <c r="S1178" s="273">
        <v>14.5</v>
      </c>
      <c r="T1178" s="273">
        <v>648.84</v>
      </c>
      <c r="U1178" s="273">
        <v>9.77</v>
      </c>
      <c r="V1178" s="663">
        <v>1</v>
      </c>
    </row>
    <row r="1179" spans="1:23" ht="13.5" customHeight="1">
      <c r="A1179" s="509"/>
      <c r="B1179" s="800"/>
      <c r="C1179" s="660"/>
      <c r="D1179" s="266" t="s">
        <v>752</v>
      </c>
      <c r="E1179" s="271">
        <v>105.8</v>
      </c>
      <c r="F1179" s="271">
        <v>153</v>
      </c>
      <c r="G1179" s="271">
        <v>8.6999999999999993</v>
      </c>
      <c r="H1179" s="271">
        <v>38</v>
      </c>
      <c r="I1179" s="271">
        <v>236.8</v>
      </c>
      <c r="J1179" s="271">
        <v>24</v>
      </c>
      <c r="K1179" s="271">
        <v>63.2</v>
      </c>
      <c r="L1179" s="271">
        <v>149.80000000000001</v>
      </c>
      <c r="M1179" s="271">
        <v>130.30000000000001</v>
      </c>
      <c r="N1179" s="271">
        <v>87</v>
      </c>
      <c r="O1179" s="271">
        <v>25.5</v>
      </c>
      <c r="P1179" s="273">
        <v>16.34</v>
      </c>
      <c r="Q1179" s="273">
        <v>16.690000000000001</v>
      </c>
      <c r="R1179" s="273">
        <v>16.850000000000001</v>
      </c>
      <c r="S1179" s="273">
        <v>16.63</v>
      </c>
      <c r="T1179" s="273">
        <v>831.5</v>
      </c>
      <c r="U1179" s="273">
        <v>7.08306503541532</v>
      </c>
      <c r="V1179" s="663">
        <v>5</v>
      </c>
    </row>
    <row r="1180" spans="1:23" ht="13.5" customHeight="1">
      <c r="A1180" s="509"/>
      <c r="B1180" s="800"/>
      <c r="C1180" s="660"/>
      <c r="D1180" s="266" t="s">
        <v>741</v>
      </c>
      <c r="E1180" s="271">
        <v>94</v>
      </c>
      <c r="F1180" s="271">
        <v>153</v>
      </c>
      <c r="G1180" s="271">
        <v>8.4</v>
      </c>
      <c r="H1180" s="271">
        <v>30.1</v>
      </c>
      <c r="I1180" s="271">
        <v>358.3</v>
      </c>
      <c r="J1180" s="271">
        <v>21.8</v>
      </c>
      <c r="K1180" s="271">
        <v>72.400000000000006</v>
      </c>
      <c r="L1180" s="271">
        <v>104.8</v>
      </c>
      <c r="M1180" s="271">
        <v>98.6</v>
      </c>
      <c r="N1180" s="271">
        <v>94.1</v>
      </c>
      <c r="O1180" s="271">
        <v>31.1</v>
      </c>
      <c r="P1180" s="273">
        <v>13.24</v>
      </c>
      <c r="Q1180" s="273">
        <v>13.72</v>
      </c>
      <c r="R1180" s="273">
        <v>13.86</v>
      </c>
      <c r="S1180" s="273">
        <v>13.61</v>
      </c>
      <c r="T1180" s="273">
        <v>680.3</v>
      </c>
      <c r="U1180" s="273">
        <v>7.2</v>
      </c>
      <c r="V1180" s="663">
        <v>6</v>
      </c>
    </row>
    <row r="1181" spans="1:23" ht="13.5" customHeight="1">
      <c r="A1181" s="509"/>
      <c r="B1181" s="800"/>
      <c r="C1181" s="660"/>
      <c r="D1181" s="266" t="s">
        <v>756</v>
      </c>
      <c r="E1181" s="271">
        <v>114.1</v>
      </c>
      <c r="F1181" s="271">
        <v>150</v>
      </c>
      <c r="G1181" s="271">
        <v>7</v>
      </c>
      <c r="H1181" s="271">
        <v>29.1</v>
      </c>
      <c r="I1181" s="271">
        <v>315.7</v>
      </c>
      <c r="J1181" s="271">
        <v>21.8</v>
      </c>
      <c r="K1181" s="271">
        <v>75</v>
      </c>
      <c r="L1181" s="271">
        <v>188.8</v>
      </c>
      <c r="M1181" s="271">
        <v>181.3</v>
      </c>
      <c r="N1181" s="271">
        <v>96</v>
      </c>
      <c r="O1181" s="271">
        <v>26.8</v>
      </c>
      <c r="P1181" s="273">
        <v>15.45</v>
      </c>
      <c r="Q1181" s="273">
        <v>15.29</v>
      </c>
      <c r="R1181" s="273">
        <v>15.12</v>
      </c>
      <c r="S1181" s="273">
        <v>15.29</v>
      </c>
      <c r="T1181" s="273">
        <v>764.33</v>
      </c>
      <c r="U1181" s="273">
        <v>8.16</v>
      </c>
      <c r="V1181" s="663">
        <v>2</v>
      </c>
    </row>
    <row r="1182" spans="1:23" ht="13.5" customHeight="1">
      <c r="A1182" s="509"/>
      <c r="B1182" s="800"/>
      <c r="C1182" s="660"/>
      <c r="D1182" s="266" t="s">
        <v>768</v>
      </c>
      <c r="E1182" s="271">
        <v>100.8</v>
      </c>
      <c r="F1182" s="271">
        <v>145</v>
      </c>
      <c r="G1182" s="271">
        <v>9.4</v>
      </c>
      <c r="H1182" s="271">
        <v>23.375012153038298</v>
      </c>
      <c r="I1182" s="271">
        <v>148.670342053599</v>
      </c>
      <c r="J1182" s="271">
        <v>18.956833968492099</v>
      </c>
      <c r="K1182" s="271">
        <v>81.098712780896406</v>
      </c>
      <c r="L1182" s="271">
        <v>141.47</v>
      </c>
      <c r="M1182" s="271">
        <v>131.02000000000001</v>
      </c>
      <c r="N1182" s="271">
        <v>92.6132748992719</v>
      </c>
      <c r="O1182" s="271">
        <v>29.34</v>
      </c>
      <c r="P1182" s="273">
        <v>16.5088434551887</v>
      </c>
      <c r="Q1182" s="273">
        <v>17.03</v>
      </c>
      <c r="R1182" s="273">
        <v>16.32</v>
      </c>
      <c r="S1182" s="273">
        <v>16.6196144850629</v>
      </c>
      <c r="T1182" s="273">
        <v>831.19267732609705</v>
      </c>
      <c r="U1182" s="273">
        <v>3.1320401173890899</v>
      </c>
      <c r="V1182" s="663">
        <v>2</v>
      </c>
    </row>
    <row r="1183" spans="1:23" s="462" customFormat="1" ht="13.5" customHeight="1">
      <c r="A1183" s="509"/>
      <c r="B1183" s="800"/>
      <c r="C1183" s="660"/>
      <c r="D1183" s="269" t="s">
        <v>745</v>
      </c>
      <c r="E1183" s="304">
        <v>102.73333333333299</v>
      </c>
      <c r="F1183" s="304">
        <v>144</v>
      </c>
      <c r="G1183" s="304">
        <v>7.3638888888888898</v>
      </c>
      <c r="H1183" s="304">
        <v>30.4645843460865</v>
      </c>
      <c r="I1183" s="304">
        <v>333.13167511040899</v>
      </c>
      <c r="J1183" s="304">
        <v>20.863069497374301</v>
      </c>
      <c r="K1183" s="304">
        <v>70.515624695932999</v>
      </c>
      <c r="L1183" s="304">
        <v>153.97833333333301</v>
      </c>
      <c r="M1183" s="304">
        <v>139.01750000000001</v>
      </c>
      <c r="N1183" s="304">
        <v>90.579679222617202</v>
      </c>
      <c r="O1183" s="304">
        <v>27.13</v>
      </c>
      <c r="P1183" s="303">
        <v>14.616153621265701</v>
      </c>
      <c r="Q1183" s="303">
        <v>14.411666666666701</v>
      </c>
      <c r="R1183" s="303">
        <v>14.4145</v>
      </c>
      <c r="S1183" s="303">
        <v>14.4818845404219</v>
      </c>
      <c r="T1183" s="303">
        <v>720.78355644384101</v>
      </c>
      <c r="U1183" s="303">
        <v>6.73</v>
      </c>
      <c r="V1183" s="634">
        <v>2</v>
      </c>
    </row>
    <row r="1184" spans="1:23" ht="13.5" customHeight="1">
      <c r="A1184" s="509" t="s">
        <v>758</v>
      </c>
      <c r="B1184" s="800"/>
      <c r="C1184" s="509" t="s">
        <v>775</v>
      </c>
      <c r="D1184" s="628" t="s">
        <v>772</v>
      </c>
      <c r="E1184" s="271">
        <v>104</v>
      </c>
      <c r="F1184" s="271">
        <v>137</v>
      </c>
      <c r="G1184" s="271">
        <v>8.3000000000000007</v>
      </c>
      <c r="H1184" s="271">
        <v>32.700000000000003</v>
      </c>
      <c r="I1184" s="271">
        <v>294.10000000000002</v>
      </c>
      <c r="J1184" s="271">
        <v>22.9</v>
      </c>
      <c r="K1184" s="271">
        <v>69.900000000000006</v>
      </c>
      <c r="L1184" s="271">
        <v>132.4</v>
      </c>
      <c r="M1184" s="271">
        <v>121.9</v>
      </c>
      <c r="N1184" s="271">
        <v>92.1</v>
      </c>
      <c r="O1184" s="271">
        <v>25.5</v>
      </c>
      <c r="P1184" s="273">
        <v>349.7</v>
      </c>
      <c r="Q1184" s="273">
        <v>360.6</v>
      </c>
      <c r="R1184" s="273"/>
      <c r="S1184" s="273">
        <v>355.15</v>
      </c>
      <c r="T1184" s="273">
        <v>710.3</v>
      </c>
      <c r="U1184" s="273">
        <v>4.5599999999999996</v>
      </c>
      <c r="V1184" s="634">
        <v>2</v>
      </c>
      <c r="W1184" s="664"/>
    </row>
    <row r="1185" spans="1:23" ht="13.5" customHeight="1">
      <c r="A1185" s="509"/>
      <c r="B1185" s="800"/>
      <c r="C1185" s="509"/>
      <c r="D1185" s="628" t="s">
        <v>767</v>
      </c>
      <c r="E1185" s="271"/>
      <c r="F1185" s="271">
        <v>140</v>
      </c>
      <c r="G1185" s="271"/>
      <c r="H1185" s="271"/>
      <c r="I1185" s="271"/>
      <c r="J1185" s="271"/>
      <c r="K1185" s="271"/>
      <c r="L1185" s="271"/>
      <c r="M1185" s="271"/>
      <c r="N1185" s="271"/>
      <c r="O1185" s="271"/>
      <c r="P1185" s="273">
        <v>345.26</v>
      </c>
      <c r="Q1185" s="273">
        <v>348.58</v>
      </c>
      <c r="R1185" s="273"/>
      <c r="S1185" s="273">
        <v>346.92</v>
      </c>
      <c r="T1185" s="273">
        <v>693.84</v>
      </c>
      <c r="U1185" s="273">
        <v>8.3921764669124403</v>
      </c>
      <c r="V1185" s="634">
        <v>1</v>
      </c>
      <c r="W1185" s="664"/>
    </row>
    <row r="1186" spans="1:23" ht="13.5" customHeight="1">
      <c r="A1186" s="509"/>
      <c r="B1186" s="800"/>
      <c r="C1186" s="509"/>
      <c r="D1186" s="628" t="s">
        <v>764</v>
      </c>
      <c r="E1186" s="271">
        <v>95.8</v>
      </c>
      <c r="F1186" s="271">
        <v>132</v>
      </c>
      <c r="G1186" s="271">
        <v>6.5</v>
      </c>
      <c r="H1186" s="271">
        <v>25.2</v>
      </c>
      <c r="I1186" s="271"/>
      <c r="J1186" s="271">
        <v>22.6</v>
      </c>
      <c r="K1186" s="271">
        <v>77</v>
      </c>
      <c r="L1186" s="271">
        <v>155.9</v>
      </c>
      <c r="M1186" s="271">
        <v>142.11000000000001</v>
      </c>
      <c r="N1186" s="271">
        <v>92.3</v>
      </c>
      <c r="O1186" s="271">
        <v>26.7</v>
      </c>
      <c r="P1186" s="273">
        <v>265.64102564102598</v>
      </c>
      <c r="Q1186" s="273">
        <v>244.102564102564</v>
      </c>
      <c r="R1186" s="273"/>
      <c r="S1186" s="273">
        <v>254.9</v>
      </c>
      <c r="T1186" s="273">
        <v>606.86794871794905</v>
      </c>
      <c r="U1186" s="273">
        <v>1.43204892494547</v>
      </c>
      <c r="V1186" s="634">
        <v>2</v>
      </c>
      <c r="W1186" s="664"/>
    </row>
    <row r="1187" spans="1:23" ht="13.5" customHeight="1">
      <c r="A1187" s="509"/>
      <c r="B1187" s="800"/>
      <c r="C1187" s="509"/>
      <c r="D1187" s="628" t="s">
        <v>773</v>
      </c>
      <c r="E1187" s="271">
        <v>100.4</v>
      </c>
      <c r="F1187" s="271">
        <v>148</v>
      </c>
      <c r="G1187" s="271">
        <v>6.8</v>
      </c>
      <c r="H1187" s="271">
        <v>31.5</v>
      </c>
      <c r="I1187" s="271">
        <v>364.7</v>
      </c>
      <c r="J1187" s="271">
        <v>21.2</v>
      </c>
      <c r="K1187" s="271">
        <v>67.3</v>
      </c>
      <c r="L1187" s="271">
        <v>121.1</v>
      </c>
      <c r="M1187" s="271">
        <v>115.1</v>
      </c>
      <c r="N1187" s="271">
        <v>95</v>
      </c>
      <c r="O1187" s="271">
        <v>25.6</v>
      </c>
      <c r="P1187" s="273">
        <v>308.69</v>
      </c>
      <c r="Q1187" s="273">
        <v>300.63</v>
      </c>
      <c r="R1187" s="273"/>
      <c r="S1187" s="273">
        <v>304.66000000000003</v>
      </c>
      <c r="T1187" s="273">
        <v>677</v>
      </c>
      <c r="U1187" s="273">
        <v>5.99</v>
      </c>
      <c r="V1187" s="634">
        <v>1</v>
      </c>
      <c r="W1187" s="664"/>
    </row>
    <row r="1188" spans="1:23" ht="13.5" customHeight="1">
      <c r="A1188" s="509"/>
      <c r="B1188" s="800"/>
      <c r="C1188" s="509"/>
      <c r="D1188" s="628" t="s">
        <v>769</v>
      </c>
      <c r="E1188" s="271">
        <v>111</v>
      </c>
      <c r="F1188" s="271">
        <v>140</v>
      </c>
      <c r="G1188" s="271">
        <v>8</v>
      </c>
      <c r="H1188" s="271">
        <v>32.1</v>
      </c>
      <c r="I1188" s="271">
        <v>301.3</v>
      </c>
      <c r="J1188" s="271">
        <v>21.1</v>
      </c>
      <c r="K1188" s="271">
        <v>65.7</v>
      </c>
      <c r="L1188" s="271">
        <v>175.3</v>
      </c>
      <c r="M1188" s="271">
        <v>132.5</v>
      </c>
      <c r="N1188" s="271">
        <v>75.599999999999994</v>
      </c>
      <c r="O1188" s="271">
        <v>26.4</v>
      </c>
      <c r="P1188" s="273">
        <v>183.61</v>
      </c>
      <c r="Q1188" s="273">
        <v>181.81</v>
      </c>
      <c r="R1188" s="273"/>
      <c r="S1188" s="273">
        <v>182.71</v>
      </c>
      <c r="T1188" s="273">
        <v>730.7</v>
      </c>
      <c r="U1188" s="273">
        <v>4.1900000000000004</v>
      </c>
      <c r="V1188" s="634">
        <v>1</v>
      </c>
      <c r="W1188" s="664"/>
    </row>
    <row r="1189" spans="1:23" ht="13.5" customHeight="1">
      <c r="A1189" s="509"/>
      <c r="B1189" s="800"/>
      <c r="C1189" s="509"/>
      <c r="D1189" s="628" t="s">
        <v>738</v>
      </c>
      <c r="E1189" s="271">
        <v>101.2</v>
      </c>
      <c r="F1189" s="271">
        <v>143</v>
      </c>
      <c r="G1189" s="271">
        <v>6.5</v>
      </c>
      <c r="H1189" s="271">
        <v>34.200000000000003</v>
      </c>
      <c r="I1189" s="271">
        <v>426.2</v>
      </c>
      <c r="J1189" s="271">
        <v>22.3</v>
      </c>
      <c r="K1189" s="271">
        <v>65.2</v>
      </c>
      <c r="L1189" s="271">
        <v>136</v>
      </c>
      <c r="M1189" s="271">
        <v>124.2</v>
      </c>
      <c r="N1189" s="271">
        <v>91.3</v>
      </c>
      <c r="O1189" s="271">
        <v>27.5</v>
      </c>
      <c r="P1189" s="273">
        <v>230.4</v>
      </c>
      <c r="Q1189" s="273">
        <v>224.5</v>
      </c>
      <c r="R1189" s="273"/>
      <c r="S1189" s="273">
        <v>227.4</v>
      </c>
      <c r="T1189" s="273">
        <v>674.2</v>
      </c>
      <c r="U1189" s="273">
        <v>4.5</v>
      </c>
      <c r="V1189" s="634">
        <v>2</v>
      </c>
      <c r="W1189" s="664"/>
    </row>
    <row r="1190" spans="1:23" ht="13.5" customHeight="1">
      <c r="A1190" s="509"/>
      <c r="B1190" s="800"/>
      <c r="C1190" s="509"/>
      <c r="D1190" s="628" t="s">
        <v>774</v>
      </c>
      <c r="E1190" s="271">
        <v>105.4</v>
      </c>
      <c r="F1190" s="271">
        <v>154</v>
      </c>
      <c r="G1190" s="271">
        <v>7.2</v>
      </c>
      <c r="H1190" s="271">
        <v>25.3</v>
      </c>
      <c r="I1190" s="271">
        <v>251.4</v>
      </c>
      <c r="J1190" s="271">
        <v>19.8</v>
      </c>
      <c r="K1190" s="271">
        <v>78.2</v>
      </c>
      <c r="L1190" s="271">
        <v>156.19999999999999</v>
      </c>
      <c r="M1190" s="271">
        <v>125.4</v>
      </c>
      <c r="N1190" s="271">
        <v>80.3</v>
      </c>
      <c r="O1190" s="271">
        <v>26.2</v>
      </c>
      <c r="P1190" s="273">
        <v>283.56</v>
      </c>
      <c r="Q1190" s="273">
        <v>292.60000000000002</v>
      </c>
      <c r="R1190" s="273"/>
      <c r="S1190" s="273">
        <v>288.08</v>
      </c>
      <c r="T1190" s="273">
        <v>636.36</v>
      </c>
      <c r="U1190" s="273">
        <v>8.59</v>
      </c>
      <c r="V1190" s="634">
        <v>1</v>
      </c>
      <c r="W1190" s="664"/>
    </row>
    <row r="1191" spans="1:23" ht="13.5" customHeight="1">
      <c r="A1191" s="509"/>
      <c r="B1191" s="800"/>
      <c r="C1191" s="509"/>
      <c r="D1191" s="628" t="s">
        <v>752</v>
      </c>
      <c r="E1191" s="271">
        <v>102.4</v>
      </c>
      <c r="F1191" s="271">
        <v>149</v>
      </c>
      <c r="G1191" s="271"/>
      <c r="H1191" s="271"/>
      <c r="I1191" s="271"/>
      <c r="J1191" s="271"/>
      <c r="K1191" s="271"/>
      <c r="L1191" s="271">
        <v>144.19999999999999</v>
      </c>
      <c r="M1191" s="271">
        <v>131.69999999999999</v>
      </c>
      <c r="N1191" s="271">
        <v>91.3</v>
      </c>
      <c r="O1191" s="271">
        <v>29.5</v>
      </c>
      <c r="P1191" s="273">
        <v>182.36</v>
      </c>
      <c r="Q1191" s="273">
        <v>185.77</v>
      </c>
      <c r="R1191" s="273"/>
      <c r="S1191" s="273">
        <v>184.07</v>
      </c>
      <c r="T1191" s="273">
        <v>736.28</v>
      </c>
      <c r="U1191" s="273">
        <v>2.8</v>
      </c>
      <c r="V1191" s="634">
        <v>3</v>
      </c>
      <c r="W1191" s="664"/>
    </row>
    <row r="1192" spans="1:23" ht="13.5" customHeight="1">
      <c r="A1192" s="509"/>
      <c r="B1192" s="800"/>
      <c r="C1192" s="509"/>
      <c r="D1192" s="628" t="s">
        <v>741</v>
      </c>
      <c r="E1192" s="271">
        <v>90</v>
      </c>
      <c r="F1192" s="271">
        <v>156</v>
      </c>
      <c r="G1192" s="271">
        <v>9.5</v>
      </c>
      <c r="H1192" s="271">
        <v>38.6</v>
      </c>
      <c r="I1192" s="271">
        <v>406.3</v>
      </c>
      <c r="J1192" s="271">
        <v>23.7</v>
      </c>
      <c r="K1192" s="271">
        <v>61.4</v>
      </c>
      <c r="L1192" s="271">
        <v>101.6</v>
      </c>
      <c r="M1192" s="271">
        <v>95.3</v>
      </c>
      <c r="N1192" s="271">
        <v>93.8</v>
      </c>
      <c r="O1192" s="271">
        <v>29.6</v>
      </c>
      <c r="P1192" s="273">
        <v>203.3</v>
      </c>
      <c r="Q1192" s="273">
        <v>197.7</v>
      </c>
      <c r="R1192" s="273"/>
      <c r="S1192" s="273">
        <v>200.5</v>
      </c>
      <c r="T1192" s="273">
        <v>668.3</v>
      </c>
      <c r="U1192" s="273">
        <v>2.97</v>
      </c>
      <c r="V1192" s="634">
        <v>3</v>
      </c>
      <c r="W1192" s="664"/>
    </row>
    <row r="1193" spans="1:23" ht="13.5" customHeight="1">
      <c r="A1193" s="509"/>
      <c r="B1193" s="800"/>
      <c r="C1193" s="509"/>
      <c r="D1193" s="628" t="s">
        <v>756</v>
      </c>
      <c r="E1193" s="271">
        <v>111.3</v>
      </c>
      <c r="F1193" s="271">
        <v>147</v>
      </c>
      <c r="G1193" s="271">
        <v>7.9</v>
      </c>
      <c r="H1193" s="271">
        <v>32.700000000000003</v>
      </c>
      <c r="I1193" s="271">
        <v>313.89999999999998</v>
      </c>
      <c r="J1193" s="271">
        <v>23.7</v>
      </c>
      <c r="K1193" s="271">
        <v>72.5</v>
      </c>
      <c r="L1193" s="271">
        <v>159.5</v>
      </c>
      <c r="M1193" s="271">
        <v>142.19999999999999</v>
      </c>
      <c r="N1193" s="271">
        <v>89.2</v>
      </c>
      <c r="O1193" s="271">
        <v>28.43</v>
      </c>
      <c r="P1193" s="273">
        <v>358.49</v>
      </c>
      <c r="Q1193" s="273">
        <v>363.28</v>
      </c>
      <c r="R1193" s="273"/>
      <c r="S1193" s="273">
        <v>360.89</v>
      </c>
      <c r="T1193" s="273">
        <v>721.78</v>
      </c>
      <c r="U1193" s="273">
        <v>4.68</v>
      </c>
      <c r="V1193" s="634">
        <v>1</v>
      </c>
      <c r="W1193" s="664"/>
    </row>
    <row r="1194" spans="1:23" s="462" customFormat="1" ht="13.5" customHeight="1">
      <c r="A1194" s="509"/>
      <c r="B1194" s="800"/>
      <c r="C1194" s="509"/>
      <c r="D1194" s="269" t="s">
        <v>745</v>
      </c>
      <c r="E1194" s="304">
        <v>102.388888888889</v>
      </c>
      <c r="F1194" s="304">
        <v>144.6</v>
      </c>
      <c r="G1194" s="304">
        <v>7.5875000000000004</v>
      </c>
      <c r="H1194" s="304">
        <v>31.537500000000001</v>
      </c>
      <c r="I1194" s="304">
        <v>336.84285714285699</v>
      </c>
      <c r="J1194" s="304">
        <v>22.162500000000001</v>
      </c>
      <c r="K1194" s="304">
        <v>69.650000000000006</v>
      </c>
      <c r="L1194" s="304">
        <v>142.46666666666701</v>
      </c>
      <c r="M1194" s="304">
        <v>125.601111111111</v>
      </c>
      <c r="N1194" s="304">
        <v>88.988888888888894</v>
      </c>
      <c r="O1194" s="304">
        <v>27.27</v>
      </c>
      <c r="P1194" s="303">
        <v>271.10110256410297</v>
      </c>
      <c r="Q1194" s="303">
        <v>269.95725641025598</v>
      </c>
      <c r="R1194" s="303"/>
      <c r="S1194" s="303">
        <v>270.52800000000002</v>
      </c>
      <c r="T1194" s="303">
        <v>685.56279487179495</v>
      </c>
      <c r="U1194" s="303">
        <v>4.7645940527827699</v>
      </c>
      <c r="V1194" s="634">
        <v>1</v>
      </c>
      <c r="W1194" s="665"/>
    </row>
    <row r="1195" spans="1:23" ht="13.5" customHeight="1">
      <c r="A1195" s="666" t="s">
        <v>748</v>
      </c>
      <c r="B1195" s="667" t="s">
        <v>777</v>
      </c>
      <c r="C1195" s="666" t="s">
        <v>1023</v>
      </c>
      <c r="D1195" s="271" t="s">
        <v>764</v>
      </c>
      <c r="E1195" s="271">
        <v>111.1</v>
      </c>
      <c r="F1195" s="271">
        <v>138</v>
      </c>
      <c r="G1195" s="271">
        <v>6.4</v>
      </c>
      <c r="H1195" s="271">
        <v>18.899999999999999</v>
      </c>
      <c r="I1195" s="271">
        <v>335</v>
      </c>
      <c r="J1195" s="271">
        <v>15</v>
      </c>
      <c r="K1195" s="271">
        <v>79.400000000000006</v>
      </c>
      <c r="L1195" s="271">
        <v>131.49</v>
      </c>
      <c r="M1195" s="271">
        <v>125.86</v>
      </c>
      <c r="N1195" s="271">
        <v>95.72</v>
      </c>
      <c r="O1195" s="271">
        <v>28.48</v>
      </c>
      <c r="P1195" s="273">
        <v>14.62</v>
      </c>
      <c r="Q1195" s="273">
        <v>14.45</v>
      </c>
      <c r="R1195" s="273">
        <v>14.61</v>
      </c>
      <c r="S1195" s="273">
        <v>14.56</v>
      </c>
      <c r="T1195" s="273">
        <v>735.39030303030302</v>
      </c>
      <c r="U1195" s="273">
        <v>2.92177191328935</v>
      </c>
      <c r="V1195" s="661">
        <v>8</v>
      </c>
    </row>
    <row r="1196" spans="1:23" ht="13.5" customHeight="1">
      <c r="A1196" s="668"/>
      <c r="B1196" s="669"/>
      <c r="C1196" s="668"/>
      <c r="D1196" s="271" t="s">
        <v>765</v>
      </c>
      <c r="E1196" s="271">
        <v>98</v>
      </c>
      <c r="F1196" s="271">
        <v>156</v>
      </c>
      <c r="G1196" s="271">
        <v>9.4</v>
      </c>
      <c r="H1196" s="271">
        <v>32.700000000000003</v>
      </c>
      <c r="I1196" s="271">
        <v>237.9</v>
      </c>
      <c r="J1196" s="271">
        <v>24.1</v>
      </c>
      <c r="K1196" s="271">
        <v>73.7</v>
      </c>
      <c r="L1196" s="271">
        <v>114.2</v>
      </c>
      <c r="M1196" s="271">
        <v>103.7</v>
      </c>
      <c r="N1196" s="271">
        <v>90.1</v>
      </c>
      <c r="O1196" s="271">
        <v>29</v>
      </c>
      <c r="P1196" s="273">
        <v>12.52</v>
      </c>
      <c r="Q1196" s="273">
        <v>13.67</v>
      </c>
      <c r="R1196" s="273">
        <v>13</v>
      </c>
      <c r="S1196" s="273">
        <v>13.06</v>
      </c>
      <c r="T1196" s="273">
        <v>653</v>
      </c>
      <c r="U1196" s="273">
        <v>4.6474358974358996</v>
      </c>
      <c r="V1196" s="661">
        <v>6</v>
      </c>
    </row>
    <row r="1197" spans="1:23" ht="13.5" customHeight="1">
      <c r="A1197" s="668"/>
      <c r="B1197" s="669"/>
      <c r="C1197" s="668"/>
      <c r="D1197" s="271" t="s">
        <v>741</v>
      </c>
      <c r="E1197" s="271">
        <v>93</v>
      </c>
      <c r="F1197" s="271">
        <v>153</v>
      </c>
      <c r="G1197" s="271">
        <v>8.85</v>
      </c>
      <c r="H1197" s="271">
        <v>29.83</v>
      </c>
      <c r="I1197" s="271">
        <v>337.06</v>
      </c>
      <c r="J1197" s="271">
        <v>22.86</v>
      </c>
      <c r="K1197" s="271">
        <v>76.63</v>
      </c>
      <c r="L1197" s="271">
        <v>132.43</v>
      </c>
      <c r="M1197" s="271">
        <v>126.48</v>
      </c>
      <c r="N1197" s="271">
        <v>95.51</v>
      </c>
      <c r="O1197" s="271">
        <v>25.4</v>
      </c>
      <c r="P1197" s="273">
        <v>12.57</v>
      </c>
      <c r="Q1197" s="273">
        <v>12.68</v>
      </c>
      <c r="R1197" s="273">
        <v>12.76</v>
      </c>
      <c r="S1197" s="273">
        <v>12.67</v>
      </c>
      <c r="T1197" s="273">
        <v>633.55999999999995</v>
      </c>
      <c r="U1197" s="273">
        <v>-2.08655332302936</v>
      </c>
      <c r="V1197" s="661">
        <v>10</v>
      </c>
    </row>
    <row r="1198" spans="1:23" ht="13.5" customHeight="1">
      <c r="A1198" s="668"/>
      <c r="B1198" s="669"/>
      <c r="C1198" s="668"/>
      <c r="D1198" s="271" t="s">
        <v>743</v>
      </c>
      <c r="E1198" s="271">
        <v>102.9</v>
      </c>
      <c r="F1198" s="271">
        <v>143</v>
      </c>
      <c r="G1198" s="271">
        <v>4.2</v>
      </c>
      <c r="H1198" s="271">
        <v>25.4</v>
      </c>
      <c r="I1198" s="271">
        <v>504.8</v>
      </c>
      <c r="J1198" s="271">
        <v>16.100000000000001</v>
      </c>
      <c r="K1198" s="271">
        <v>63.4</v>
      </c>
      <c r="L1198" s="271">
        <v>150.4</v>
      </c>
      <c r="M1198" s="271">
        <v>140.6</v>
      </c>
      <c r="N1198" s="271">
        <v>93.5</v>
      </c>
      <c r="O1198" s="271">
        <v>31.7</v>
      </c>
      <c r="P1198" s="273">
        <v>12.51</v>
      </c>
      <c r="Q1198" s="273">
        <v>11.92</v>
      </c>
      <c r="R1198" s="273">
        <v>12</v>
      </c>
      <c r="S1198" s="273">
        <v>12.14</v>
      </c>
      <c r="T1198" s="273">
        <v>607.22</v>
      </c>
      <c r="U1198" s="273">
        <v>-3.2</v>
      </c>
      <c r="V1198" s="661">
        <v>10</v>
      </c>
    </row>
    <row r="1199" spans="1:23" ht="13.5" customHeight="1">
      <c r="A1199" s="668"/>
      <c r="B1199" s="669"/>
      <c r="C1199" s="668"/>
      <c r="D1199" s="271" t="s">
        <v>766</v>
      </c>
      <c r="E1199" s="271">
        <v>92</v>
      </c>
      <c r="F1199" s="271">
        <v>146</v>
      </c>
      <c r="G1199" s="271">
        <v>6.5</v>
      </c>
      <c r="H1199" s="271">
        <v>33.1</v>
      </c>
      <c r="I1199" s="271">
        <v>412.5</v>
      </c>
      <c r="J1199" s="271">
        <v>22.7</v>
      </c>
      <c r="K1199" s="271">
        <v>68.599999999999994</v>
      </c>
      <c r="L1199" s="271">
        <v>113.6</v>
      </c>
      <c r="M1199" s="271">
        <v>105.8</v>
      </c>
      <c r="N1199" s="271">
        <v>93.2</v>
      </c>
      <c r="O1199" s="271">
        <v>29.1</v>
      </c>
      <c r="P1199" s="273">
        <v>12.18</v>
      </c>
      <c r="Q1199" s="273">
        <v>12.47</v>
      </c>
      <c r="R1199" s="273">
        <v>12.18</v>
      </c>
      <c r="S1199" s="273">
        <v>12.28</v>
      </c>
      <c r="T1199" s="273">
        <v>649.55999999999995</v>
      </c>
      <c r="U1199" s="273">
        <v>3.4540859309182799</v>
      </c>
      <c r="V1199" s="661">
        <v>1</v>
      </c>
    </row>
    <row r="1200" spans="1:23" ht="13.5" customHeight="1">
      <c r="A1200" s="668"/>
      <c r="B1200" s="669"/>
      <c r="C1200" s="668"/>
      <c r="D1200" s="271" t="s">
        <v>738</v>
      </c>
      <c r="E1200" s="271">
        <v>96.3</v>
      </c>
      <c r="F1200" s="271">
        <v>138</v>
      </c>
      <c r="G1200" s="271">
        <v>7.4</v>
      </c>
      <c r="H1200" s="271">
        <v>38.200000000000003</v>
      </c>
      <c r="I1200" s="271">
        <v>416.2</v>
      </c>
      <c r="J1200" s="271">
        <v>23.3</v>
      </c>
      <c r="K1200" s="271">
        <v>61</v>
      </c>
      <c r="L1200" s="271">
        <v>114.7</v>
      </c>
      <c r="M1200" s="271">
        <v>110.4</v>
      </c>
      <c r="N1200" s="271">
        <v>96.3</v>
      </c>
      <c r="O1200" s="271">
        <v>29.6</v>
      </c>
      <c r="P1200" s="273">
        <v>12.26</v>
      </c>
      <c r="Q1200" s="273">
        <v>12.15</v>
      </c>
      <c r="R1200" s="273">
        <v>11.94</v>
      </c>
      <c r="S1200" s="273">
        <v>12.12</v>
      </c>
      <c r="T1200" s="273">
        <v>605.79999999999995</v>
      </c>
      <c r="U1200" s="273">
        <v>9.1891891891891895</v>
      </c>
      <c r="V1200" s="661">
        <v>1</v>
      </c>
    </row>
    <row r="1201" spans="1:22" ht="13.5" customHeight="1">
      <c r="A1201" s="668"/>
      <c r="B1201" s="669"/>
      <c r="C1201" s="668"/>
      <c r="D1201" s="271" t="s">
        <v>767</v>
      </c>
      <c r="E1201" s="271">
        <v>94.4</v>
      </c>
      <c r="F1201" s="271">
        <v>144</v>
      </c>
      <c r="G1201" s="271">
        <v>7</v>
      </c>
      <c r="H1201" s="271">
        <v>29.2</v>
      </c>
      <c r="I1201" s="271">
        <v>317.142857142857</v>
      </c>
      <c r="J1201" s="271">
        <v>24.466666666666701</v>
      </c>
      <c r="K1201" s="271">
        <v>83.789954337899601</v>
      </c>
      <c r="L1201" s="271">
        <v>153.1</v>
      </c>
      <c r="M1201" s="271">
        <v>128.1447</v>
      </c>
      <c r="N1201" s="271">
        <v>83.7</v>
      </c>
      <c r="O1201" s="271">
        <v>25.414999999999999</v>
      </c>
      <c r="P1201" s="273">
        <v>12.77</v>
      </c>
      <c r="Q1201" s="273">
        <v>12.1</v>
      </c>
      <c r="R1201" s="273">
        <v>11.84</v>
      </c>
      <c r="S1201" s="273">
        <v>12.2366666666667</v>
      </c>
      <c r="T1201" s="273">
        <v>611.83333333333303</v>
      </c>
      <c r="U1201" s="273">
        <v>7.7803875513799001</v>
      </c>
      <c r="V1201" s="661">
        <v>3</v>
      </c>
    </row>
    <row r="1202" spans="1:22" ht="13.5" customHeight="1">
      <c r="A1202" s="668"/>
      <c r="B1202" s="669"/>
      <c r="C1202" s="668"/>
      <c r="D1202" s="271" t="s">
        <v>768</v>
      </c>
      <c r="E1202" s="271">
        <v>91.4</v>
      </c>
      <c r="F1202" s="271">
        <v>141</v>
      </c>
      <c r="G1202" s="271">
        <v>9.1999999999999993</v>
      </c>
      <c r="H1202" s="271">
        <v>28.8</v>
      </c>
      <c r="I1202" s="271">
        <v>212.1</v>
      </c>
      <c r="J1202" s="271">
        <v>22.9</v>
      </c>
      <c r="K1202" s="271">
        <v>79.599999999999994</v>
      </c>
      <c r="L1202" s="271">
        <v>109.3</v>
      </c>
      <c r="M1202" s="271">
        <v>92</v>
      </c>
      <c r="N1202" s="271">
        <v>84.2</v>
      </c>
      <c r="O1202" s="271">
        <v>26.1</v>
      </c>
      <c r="P1202" s="273">
        <v>15.32</v>
      </c>
      <c r="Q1202" s="273">
        <v>15.63</v>
      </c>
      <c r="R1202" s="273">
        <v>15.37</v>
      </c>
      <c r="S1202" s="273">
        <v>15.44</v>
      </c>
      <c r="T1202" s="273">
        <v>691.81</v>
      </c>
      <c r="U1202" s="273">
        <v>-0.70739549839229099</v>
      </c>
      <c r="V1202" s="661">
        <v>5</v>
      </c>
    </row>
    <row r="1203" spans="1:22" ht="13.5" customHeight="1">
      <c r="A1203" s="668"/>
      <c r="B1203" s="669"/>
      <c r="C1203" s="668"/>
      <c r="D1203" s="271" t="s">
        <v>769</v>
      </c>
      <c r="E1203" s="271">
        <v>108.2</v>
      </c>
      <c r="F1203" s="271">
        <v>139</v>
      </c>
      <c r="G1203" s="271">
        <v>8</v>
      </c>
      <c r="H1203" s="271">
        <v>39.96</v>
      </c>
      <c r="I1203" s="271">
        <v>399.5</v>
      </c>
      <c r="J1203" s="271">
        <v>22.76</v>
      </c>
      <c r="K1203" s="271">
        <v>56.96</v>
      </c>
      <c r="L1203" s="271">
        <v>134.1</v>
      </c>
      <c r="M1203" s="271">
        <v>127.3</v>
      </c>
      <c r="N1203" s="271">
        <v>95</v>
      </c>
      <c r="O1203" s="271">
        <v>26.4</v>
      </c>
      <c r="P1203" s="273">
        <v>14.98</v>
      </c>
      <c r="Q1203" s="273">
        <v>15.02</v>
      </c>
      <c r="R1203" s="273">
        <v>14.64</v>
      </c>
      <c r="S1203" s="273">
        <v>14.88</v>
      </c>
      <c r="T1203" s="273">
        <v>744.22</v>
      </c>
      <c r="U1203" s="273">
        <v>3.9106145251396698</v>
      </c>
      <c r="V1203" s="661">
        <v>6</v>
      </c>
    </row>
    <row r="1204" spans="1:22" ht="13.5" customHeight="1">
      <c r="A1204" s="668"/>
      <c r="B1204" s="669"/>
      <c r="C1204" s="668"/>
      <c r="D1204" s="271" t="s">
        <v>770</v>
      </c>
      <c r="E1204" s="271">
        <v>117</v>
      </c>
      <c r="F1204" s="271">
        <v>155</v>
      </c>
      <c r="G1204" s="271">
        <v>7.2</v>
      </c>
      <c r="H1204" s="271">
        <v>24.1</v>
      </c>
      <c r="I1204" s="271">
        <v>234.7</v>
      </c>
      <c r="J1204" s="271">
        <v>19.7</v>
      </c>
      <c r="K1204" s="271">
        <v>81.599999999999994</v>
      </c>
      <c r="L1204" s="271">
        <v>189.7</v>
      </c>
      <c r="M1204" s="271">
        <v>150.9</v>
      </c>
      <c r="N1204" s="271">
        <v>79.5</v>
      </c>
      <c r="O1204" s="271">
        <v>23.6</v>
      </c>
      <c r="P1204" s="273">
        <v>14.94</v>
      </c>
      <c r="Q1204" s="273">
        <v>13.56</v>
      </c>
      <c r="R1204" s="273">
        <v>14.19</v>
      </c>
      <c r="S1204" s="273">
        <v>14.23</v>
      </c>
      <c r="T1204" s="273">
        <v>592.95000000000005</v>
      </c>
      <c r="U1204" s="273">
        <v>8.16</v>
      </c>
      <c r="V1204" s="661">
        <v>3</v>
      </c>
    </row>
    <row r="1205" spans="1:22" ht="13.5" customHeight="1">
      <c r="A1205" s="668"/>
      <c r="B1205" s="669"/>
      <c r="C1205" s="668"/>
      <c r="D1205" s="271" t="s">
        <v>742</v>
      </c>
      <c r="E1205" s="271">
        <v>107</v>
      </c>
      <c r="F1205" s="271">
        <v>150</v>
      </c>
      <c r="G1205" s="271">
        <v>9.5</v>
      </c>
      <c r="H1205" s="271">
        <v>30.7</v>
      </c>
      <c r="I1205" s="271">
        <v>224.9</v>
      </c>
      <c r="J1205" s="271">
        <v>22.7</v>
      </c>
      <c r="K1205" s="271">
        <v>74</v>
      </c>
      <c r="L1205" s="271">
        <v>104.5</v>
      </c>
      <c r="M1205" s="271">
        <v>92</v>
      </c>
      <c r="N1205" s="271">
        <v>88</v>
      </c>
      <c r="O1205" s="271">
        <v>29.1</v>
      </c>
      <c r="P1205" s="273">
        <v>12.35</v>
      </c>
      <c r="Q1205" s="273">
        <v>12.22</v>
      </c>
      <c r="R1205" s="273">
        <v>11.8</v>
      </c>
      <c r="S1205" s="273">
        <v>12.12</v>
      </c>
      <c r="T1205" s="273">
        <v>606.20000000000005</v>
      </c>
      <c r="U1205" s="273">
        <v>2.36486486486486</v>
      </c>
      <c r="V1205" s="661">
        <v>4</v>
      </c>
    </row>
    <row r="1206" spans="1:22" ht="13.5" customHeight="1">
      <c r="A1206" s="668"/>
      <c r="B1206" s="669"/>
      <c r="C1206" s="668"/>
      <c r="D1206" s="271" t="s">
        <v>756</v>
      </c>
      <c r="E1206" s="271">
        <v>96.1</v>
      </c>
      <c r="F1206" s="271">
        <v>147</v>
      </c>
      <c r="G1206" s="271">
        <v>7</v>
      </c>
      <c r="H1206" s="271">
        <v>26.1</v>
      </c>
      <c r="I1206" s="271">
        <v>272.3</v>
      </c>
      <c r="J1206" s="271">
        <v>17.8</v>
      </c>
      <c r="K1206" s="271">
        <v>68.349999999999994</v>
      </c>
      <c r="L1206" s="271">
        <v>153.19999999999999</v>
      </c>
      <c r="M1206" s="271">
        <v>141.9</v>
      </c>
      <c r="N1206" s="271">
        <v>92.6</v>
      </c>
      <c r="O1206" s="271">
        <v>30.4</v>
      </c>
      <c r="P1206" s="273">
        <v>13.98</v>
      </c>
      <c r="Q1206" s="273">
        <v>14.03</v>
      </c>
      <c r="R1206" s="273">
        <v>14.07</v>
      </c>
      <c r="S1206" s="273">
        <v>14.026666666666699</v>
      </c>
      <c r="T1206" s="273">
        <v>701.33333333333303</v>
      </c>
      <c r="U1206" s="273">
        <v>5.7020849032906096</v>
      </c>
      <c r="V1206" s="661">
        <v>4</v>
      </c>
    </row>
    <row r="1207" spans="1:22" s="462" customFormat="1" ht="13.5" customHeight="1">
      <c r="A1207" s="670"/>
      <c r="B1207" s="669"/>
      <c r="C1207" s="670"/>
      <c r="D1207" s="304" t="s">
        <v>745</v>
      </c>
      <c r="E1207" s="304">
        <v>100.616666666667</v>
      </c>
      <c r="F1207" s="304">
        <v>145.833333333333</v>
      </c>
      <c r="G1207" s="304">
        <v>7.5541666666666698</v>
      </c>
      <c r="H1207" s="304">
        <v>29.749166666666699</v>
      </c>
      <c r="I1207" s="304">
        <v>325.34190476190503</v>
      </c>
      <c r="J1207" s="304">
        <v>21.198888888888899</v>
      </c>
      <c r="K1207" s="304">
        <v>72.252496194825</v>
      </c>
      <c r="L1207" s="304">
        <v>133.393333333333</v>
      </c>
      <c r="M1207" s="304">
        <v>120.423725</v>
      </c>
      <c r="N1207" s="304">
        <v>90.610833333333304</v>
      </c>
      <c r="O1207" s="304">
        <v>27.8579166666667</v>
      </c>
      <c r="P1207" s="303">
        <v>13.4166666666667</v>
      </c>
      <c r="Q1207" s="303">
        <v>13.324999999999999</v>
      </c>
      <c r="R1207" s="303">
        <v>13.2</v>
      </c>
      <c r="S1207" s="303">
        <v>13.313611111111101</v>
      </c>
      <c r="T1207" s="303">
        <v>652.73974747474699</v>
      </c>
      <c r="U1207" s="303">
        <v>3.33528293709547</v>
      </c>
      <c r="V1207" s="662">
        <v>4</v>
      </c>
    </row>
    <row r="1208" spans="1:22" ht="13.5" customHeight="1">
      <c r="A1208" s="666" t="s">
        <v>758</v>
      </c>
      <c r="B1208" s="669"/>
      <c r="C1208" s="666" t="s">
        <v>1024</v>
      </c>
      <c r="D1208" s="271" t="s">
        <v>772</v>
      </c>
      <c r="E1208" s="271">
        <v>100</v>
      </c>
      <c r="F1208" s="271">
        <v>138</v>
      </c>
      <c r="G1208" s="271">
        <v>8.3000000000000007</v>
      </c>
      <c r="H1208" s="271">
        <v>43.8</v>
      </c>
      <c r="I1208" s="271">
        <v>428.3</v>
      </c>
      <c r="J1208" s="271">
        <v>24.1</v>
      </c>
      <c r="K1208" s="271">
        <v>54.9</v>
      </c>
      <c r="L1208" s="271">
        <v>121.9</v>
      </c>
      <c r="M1208" s="271">
        <v>108</v>
      </c>
      <c r="N1208" s="271">
        <v>88.6</v>
      </c>
      <c r="O1208" s="271">
        <v>29.6</v>
      </c>
      <c r="P1208" s="273">
        <v>15</v>
      </c>
      <c r="Q1208" s="273">
        <v>14</v>
      </c>
      <c r="R1208" s="273">
        <v>13.99</v>
      </c>
      <c r="S1208" s="273">
        <v>14.33</v>
      </c>
      <c r="T1208" s="273">
        <v>716.5</v>
      </c>
      <c r="U1208" s="273">
        <v>4.07</v>
      </c>
      <c r="V1208" s="661">
        <v>7</v>
      </c>
    </row>
    <row r="1209" spans="1:22" ht="13.5" customHeight="1">
      <c r="A1209" s="668"/>
      <c r="B1209" s="669"/>
      <c r="C1209" s="668"/>
      <c r="D1209" s="271" t="s">
        <v>767</v>
      </c>
      <c r="E1209" s="271">
        <v>93.1</v>
      </c>
      <c r="F1209" s="271">
        <v>147</v>
      </c>
      <c r="G1209" s="271">
        <v>10</v>
      </c>
      <c r="H1209" s="271">
        <v>28</v>
      </c>
      <c r="I1209" s="271">
        <v>180</v>
      </c>
      <c r="J1209" s="271">
        <v>24</v>
      </c>
      <c r="K1209" s="271">
        <v>85.714285714285694</v>
      </c>
      <c r="L1209" s="271">
        <v>135.80000000000001</v>
      </c>
      <c r="M1209" s="271">
        <v>122.4</v>
      </c>
      <c r="N1209" s="271">
        <v>90.132547864506606</v>
      </c>
      <c r="O1209" s="271">
        <v>26.9</v>
      </c>
      <c r="P1209" s="273">
        <v>12.55</v>
      </c>
      <c r="Q1209" s="273">
        <v>12.48</v>
      </c>
      <c r="R1209" s="273">
        <v>13.16</v>
      </c>
      <c r="S1209" s="273">
        <v>12.73</v>
      </c>
      <c r="T1209" s="273">
        <v>636.5</v>
      </c>
      <c r="U1209" s="273">
        <v>6.8251748251748197</v>
      </c>
      <c r="V1209" s="661">
        <v>3</v>
      </c>
    </row>
    <row r="1210" spans="1:22" ht="13.5" customHeight="1">
      <c r="A1210" s="668"/>
      <c r="B1210" s="669"/>
      <c r="C1210" s="668"/>
      <c r="D1210" s="271" t="s">
        <v>764</v>
      </c>
      <c r="E1210" s="271">
        <v>89.2</v>
      </c>
      <c r="F1210" s="271">
        <v>132</v>
      </c>
      <c r="G1210" s="271">
        <v>6</v>
      </c>
      <c r="H1210" s="271">
        <v>25.5</v>
      </c>
      <c r="I1210" s="271">
        <v>325</v>
      </c>
      <c r="J1210" s="271">
        <v>17.5</v>
      </c>
      <c r="K1210" s="271">
        <v>68.627450980392197</v>
      </c>
      <c r="L1210" s="271">
        <v>157.99</v>
      </c>
      <c r="M1210" s="271">
        <v>152.11000000000001</v>
      </c>
      <c r="N1210" s="271">
        <v>96.28</v>
      </c>
      <c r="O1210" s="271">
        <v>29.67</v>
      </c>
      <c r="P1210" s="273">
        <v>15.22</v>
      </c>
      <c r="Q1210" s="273">
        <v>15.3</v>
      </c>
      <c r="R1210" s="273">
        <v>15.56</v>
      </c>
      <c r="S1210" s="273">
        <v>15.36</v>
      </c>
      <c r="T1210" s="273">
        <v>768</v>
      </c>
      <c r="U1210" s="273">
        <v>9.64</v>
      </c>
      <c r="V1210" s="661">
        <v>9</v>
      </c>
    </row>
    <row r="1211" spans="1:22" ht="13.5" customHeight="1">
      <c r="A1211" s="668"/>
      <c r="B1211" s="669"/>
      <c r="C1211" s="668"/>
      <c r="D1211" s="271" t="s">
        <v>773</v>
      </c>
      <c r="E1211" s="271">
        <v>96.9</v>
      </c>
      <c r="F1211" s="271">
        <v>146</v>
      </c>
      <c r="G1211" s="271">
        <v>7</v>
      </c>
      <c r="H1211" s="271">
        <v>32.6</v>
      </c>
      <c r="I1211" s="271">
        <v>368.1</v>
      </c>
      <c r="J1211" s="271">
        <v>23.6</v>
      </c>
      <c r="K1211" s="271">
        <v>72.400000000000006</v>
      </c>
      <c r="L1211" s="271">
        <v>117.2</v>
      </c>
      <c r="M1211" s="271">
        <v>109</v>
      </c>
      <c r="N1211" s="271">
        <v>93</v>
      </c>
      <c r="O1211" s="271">
        <v>28.9</v>
      </c>
      <c r="P1211" s="273">
        <v>12.83</v>
      </c>
      <c r="Q1211" s="273">
        <v>12.73</v>
      </c>
      <c r="R1211" s="273">
        <v>12.97</v>
      </c>
      <c r="S1211" s="273">
        <v>12.84</v>
      </c>
      <c r="T1211" s="273">
        <v>679.5</v>
      </c>
      <c r="U1211" s="273">
        <v>5.27</v>
      </c>
      <c r="V1211" s="661">
        <v>3</v>
      </c>
    </row>
    <row r="1212" spans="1:22" ht="13.5" customHeight="1">
      <c r="A1212" s="668"/>
      <c r="B1212" s="669"/>
      <c r="C1212" s="668"/>
      <c r="D1212" s="271" t="s">
        <v>769</v>
      </c>
      <c r="E1212" s="271">
        <v>107</v>
      </c>
      <c r="F1212" s="271">
        <v>145</v>
      </c>
      <c r="G1212" s="271">
        <v>8</v>
      </c>
      <c r="H1212" s="271">
        <v>43.2</v>
      </c>
      <c r="I1212" s="271">
        <v>439.6</v>
      </c>
      <c r="J1212" s="271">
        <v>21.2</v>
      </c>
      <c r="K1212" s="271">
        <v>60.6</v>
      </c>
      <c r="L1212" s="271">
        <v>167</v>
      </c>
      <c r="M1212" s="271">
        <v>149.30000000000001</v>
      </c>
      <c r="N1212" s="271">
        <v>89.4</v>
      </c>
      <c r="O1212" s="271">
        <v>26.8</v>
      </c>
      <c r="P1212" s="273">
        <v>14.53</v>
      </c>
      <c r="Q1212" s="273">
        <v>14.2</v>
      </c>
      <c r="R1212" s="273">
        <v>13.99</v>
      </c>
      <c r="S1212" s="273">
        <v>14.24</v>
      </c>
      <c r="T1212" s="273">
        <v>712.1</v>
      </c>
      <c r="U1212" s="273">
        <v>4.3</v>
      </c>
      <c r="V1212" s="661">
        <v>3</v>
      </c>
    </row>
    <row r="1213" spans="1:22" ht="13.5" customHeight="1">
      <c r="A1213" s="668"/>
      <c r="B1213" s="669"/>
      <c r="C1213" s="668"/>
      <c r="D1213" s="271" t="s">
        <v>738</v>
      </c>
      <c r="E1213" s="271">
        <v>97.7</v>
      </c>
      <c r="F1213" s="271">
        <v>144</v>
      </c>
      <c r="G1213" s="271">
        <v>6.6</v>
      </c>
      <c r="H1213" s="271">
        <v>34.299999999999997</v>
      </c>
      <c r="I1213" s="271">
        <v>419.7</v>
      </c>
      <c r="J1213" s="271">
        <v>22.1</v>
      </c>
      <c r="K1213" s="271">
        <v>64.400000000000006</v>
      </c>
      <c r="L1213" s="271">
        <v>146.30000000000001</v>
      </c>
      <c r="M1213" s="271">
        <v>134.69999999999999</v>
      </c>
      <c r="N1213" s="271">
        <v>92.1</v>
      </c>
      <c r="O1213" s="271">
        <v>26.5</v>
      </c>
      <c r="P1213" s="273">
        <v>13.22</v>
      </c>
      <c r="Q1213" s="273">
        <v>13.2</v>
      </c>
      <c r="R1213" s="273">
        <v>13.12</v>
      </c>
      <c r="S1213" s="273">
        <v>13.18</v>
      </c>
      <c r="T1213" s="273">
        <v>659.1</v>
      </c>
      <c r="U1213" s="273">
        <v>7.6</v>
      </c>
      <c r="V1213" s="661">
        <v>2</v>
      </c>
    </row>
    <row r="1214" spans="1:22" ht="13.5" customHeight="1">
      <c r="A1214" s="668"/>
      <c r="B1214" s="669"/>
      <c r="C1214" s="668"/>
      <c r="D1214" s="271" t="s">
        <v>743</v>
      </c>
      <c r="E1214" s="271">
        <v>109.5</v>
      </c>
      <c r="F1214" s="271">
        <v>145</v>
      </c>
      <c r="G1214" s="271">
        <v>4</v>
      </c>
      <c r="H1214" s="271">
        <v>25.8</v>
      </c>
      <c r="I1214" s="271">
        <v>545</v>
      </c>
      <c r="J1214" s="271">
        <v>18.2</v>
      </c>
      <c r="K1214" s="271">
        <v>70.5</v>
      </c>
      <c r="L1214" s="271">
        <v>152.5</v>
      </c>
      <c r="M1214" s="271">
        <v>143.6</v>
      </c>
      <c r="N1214" s="271">
        <v>94.2</v>
      </c>
      <c r="O1214" s="271">
        <v>29.5</v>
      </c>
      <c r="P1214" s="273">
        <v>14.42</v>
      </c>
      <c r="Q1214" s="273">
        <v>12.63</v>
      </c>
      <c r="R1214" s="273">
        <v>11.63</v>
      </c>
      <c r="S1214" s="273">
        <v>12.89</v>
      </c>
      <c r="T1214" s="273">
        <v>644.73</v>
      </c>
      <c r="U1214" s="273">
        <v>-2.81</v>
      </c>
      <c r="V1214" s="661">
        <v>14</v>
      </c>
    </row>
    <row r="1215" spans="1:22" ht="13.5" customHeight="1">
      <c r="A1215" s="668"/>
      <c r="B1215" s="669"/>
      <c r="C1215" s="668"/>
      <c r="D1215" s="271" t="s">
        <v>774</v>
      </c>
      <c r="E1215" s="271">
        <v>101.3</v>
      </c>
      <c r="F1215" s="271">
        <v>155</v>
      </c>
      <c r="G1215" s="271">
        <v>7.2</v>
      </c>
      <c r="H1215" s="271">
        <v>26.4</v>
      </c>
      <c r="I1215" s="271">
        <v>266.7</v>
      </c>
      <c r="J1215" s="271">
        <v>21.3</v>
      </c>
      <c r="K1215" s="271">
        <v>80.7</v>
      </c>
      <c r="L1215" s="271">
        <v>126.5</v>
      </c>
      <c r="M1215" s="271">
        <v>105.5</v>
      </c>
      <c r="N1215" s="271">
        <v>83.4</v>
      </c>
      <c r="O1215" s="271">
        <v>27.6</v>
      </c>
      <c r="P1215" s="273">
        <v>13.74</v>
      </c>
      <c r="Q1215" s="273">
        <v>13.81</v>
      </c>
      <c r="R1215" s="273">
        <v>13.61</v>
      </c>
      <c r="S1215" s="273">
        <v>13.72</v>
      </c>
      <c r="T1215" s="273">
        <v>614.08000000000004</v>
      </c>
      <c r="U1215" s="273">
        <v>3.89</v>
      </c>
      <c r="V1215" s="661">
        <v>5</v>
      </c>
    </row>
    <row r="1216" spans="1:22" ht="13.5" customHeight="1">
      <c r="A1216" s="668"/>
      <c r="B1216" s="669"/>
      <c r="C1216" s="668"/>
      <c r="D1216" s="271" t="s">
        <v>752</v>
      </c>
      <c r="E1216" s="271">
        <v>106</v>
      </c>
      <c r="F1216" s="271">
        <v>156</v>
      </c>
      <c r="G1216" s="271">
        <v>8.6</v>
      </c>
      <c r="H1216" s="271">
        <v>34.6</v>
      </c>
      <c r="I1216" s="271">
        <v>302.3</v>
      </c>
      <c r="J1216" s="271">
        <v>23.4</v>
      </c>
      <c r="K1216" s="271">
        <v>67.599999999999994</v>
      </c>
      <c r="L1216" s="271">
        <v>120.4</v>
      </c>
      <c r="M1216" s="271">
        <v>107.7</v>
      </c>
      <c r="N1216" s="271">
        <v>89.5</v>
      </c>
      <c r="O1216" s="271">
        <v>23.3</v>
      </c>
      <c r="P1216" s="273">
        <v>15.64</v>
      </c>
      <c r="Q1216" s="273">
        <v>15.88</v>
      </c>
      <c r="R1216" s="273">
        <v>16.170000000000002</v>
      </c>
      <c r="S1216" s="273">
        <v>15.9</v>
      </c>
      <c r="T1216" s="273">
        <v>795</v>
      </c>
      <c r="U1216" s="273">
        <v>2.3824855119124302</v>
      </c>
      <c r="V1216" s="661">
        <v>12</v>
      </c>
    </row>
    <row r="1217" spans="1:22" ht="13.5" customHeight="1">
      <c r="A1217" s="668"/>
      <c r="B1217" s="669"/>
      <c r="C1217" s="668"/>
      <c r="D1217" s="271" t="s">
        <v>741</v>
      </c>
      <c r="E1217" s="271">
        <v>97</v>
      </c>
      <c r="F1217" s="271">
        <v>156</v>
      </c>
      <c r="G1217" s="271">
        <v>8.4</v>
      </c>
      <c r="H1217" s="271">
        <v>28.6</v>
      </c>
      <c r="I1217" s="271">
        <v>340.5</v>
      </c>
      <c r="J1217" s="271">
        <v>22.2</v>
      </c>
      <c r="K1217" s="271">
        <v>77.599999999999994</v>
      </c>
      <c r="L1217" s="271">
        <v>120.2</v>
      </c>
      <c r="M1217" s="271">
        <v>108.3</v>
      </c>
      <c r="N1217" s="271">
        <v>90.1</v>
      </c>
      <c r="O1217" s="271">
        <v>28.8</v>
      </c>
      <c r="P1217" s="273">
        <v>13.61</v>
      </c>
      <c r="Q1217" s="273">
        <v>13.82</v>
      </c>
      <c r="R1217" s="273">
        <v>14.12</v>
      </c>
      <c r="S1217" s="273">
        <v>13.85</v>
      </c>
      <c r="T1217" s="273">
        <v>692.5</v>
      </c>
      <c r="U1217" s="273">
        <v>9.1</v>
      </c>
      <c r="V1217" s="661">
        <v>5</v>
      </c>
    </row>
    <row r="1218" spans="1:22" ht="13.5" customHeight="1">
      <c r="A1218" s="668"/>
      <c r="B1218" s="669"/>
      <c r="C1218" s="668"/>
      <c r="D1218" s="271" t="s">
        <v>756</v>
      </c>
      <c r="E1218" s="271">
        <v>104.8</v>
      </c>
      <c r="F1218" s="271">
        <v>153</v>
      </c>
      <c r="G1218" s="271">
        <v>7.1</v>
      </c>
      <c r="H1218" s="271">
        <v>31.6</v>
      </c>
      <c r="I1218" s="271">
        <v>343.5</v>
      </c>
      <c r="J1218" s="271">
        <v>22.5</v>
      </c>
      <c r="K1218" s="271">
        <v>71.2</v>
      </c>
      <c r="L1218" s="271">
        <v>164.6</v>
      </c>
      <c r="M1218" s="271">
        <v>160.1</v>
      </c>
      <c r="N1218" s="271">
        <v>97.2</v>
      </c>
      <c r="O1218" s="271">
        <v>28.7</v>
      </c>
      <c r="P1218" s="273">
        <v>14.99</v>
      </c>
      <c r="Q1218" s="273">
        <v>14.73</v>
      </c>
      <c r="R1218" s="273">
        <v>15.18</v>
      </c>
      <c r="S1218" s="273">
        <v>14.97</v>
      </c>
      <c r="T1218" s="273">
        <v>748.33</v>
      </c>
      <c r="U1218" s="273">
        <v>5.9</v>
      </c>
      <c r="V1218" s="661">
        <v>4</v>
      </c>
    </row>
    <row r="1219" spans="1:22" ht="13.5" customHeight="1">
      <c r="A1219" s="668"/>
      <c r="B1219" s="669"/>
      <c r="C1219" s="668"/>
      <c r="D1219" s="271" t="s">
        <v>768</v>
      </c>
      <c r="E1219" s="271">
        <v>96.8</v>
      </c>
      <c r="F1219" s="271">
        <v>143</v>
      </c>
      <c r="G1219" s="271">
        <v>9</v>
      </c>
      <c r="H1219" s="271">
        <v>23.743122580645199</v>
      </c>
      <c r="I1219" s="271">
        <v>163.81247311828</v>
      </c>
      <c r="J1219" s="271">
        <v>20.9813502175544</v>
      </c>
      <c r="K1219" s="271">
        <v>88.368116477897004</v>
      </c>
      <c r="L1219" s="271">
        <v>146.97</v>
      </c>
      <c r="M1219" s="271">
        <v>130.167</v>
      </c>
      <c r="N1219" s="271">
        <v>88.567054500918502</v>
      </c>
      <c r="O1219" s="271">
        <v>23.56</v>
      </c>
      <c r="P1219" s="273">
        <v>15.1015224174528</v>
      </c>
      <c r="Q1219" s="273">
        <v>14.856316438679301</v>
      </c>
      <c r="R1219" s="273">
        <v>15.1182477948113</v>
      </c>
      <c r="S1219" s="273">
        <v>15.025362216981099</v>
      </c>
      <c r="T1219" s="273">
        <v>751.45973212264198</v>
      </c>
      <c r="U1219" s="273">
        <v>-6.7609985578954399</v>
      </c>
      <c r="V1219" s="661">
        <v>13</v>
      </c>
    </row>
    <row r="1220" spans="1:22" s="462" customFormat="1" ht="13.5" customHeight="1">
      <c r="A1220" s="670"/>
      <c r="B1220" s="669"/>
      <c r="C1220" s="670"/>
      <c r="D1220" s="304" t="s">
        <v>745</v>
      </c>
      <c r="E1220" s="304">
        <v>99.941666666666706</v>
      </c>
      <c r="F1220" s="304">
        <v>146.666666666667</v>
      </c>
      <c r="G1220" s="304">
        <v>7.5166666666666702</v>
      </c>
      <c r="H1220" s="304">
        <v>31.511926881720399</v>
      </c>
      <c r="I1220" s="304">
        <v>343.54270609319002</v>
      </c>
      <c r="J1220" s="304">
        <v>21.756779184796201</v>
      </c>
      <c r="K1220" s="304">
        <v>71.884154431047904</v>
      </c>
      <c r="L1220" s="304">
        <v>139.78</v>
      </c>
      <c r="M1220" s="304">
        <v>127.573083333333</v>
      </c>
      <c r="N1220" s="304">
        <v>91.039966863785395</v>
      </c>
      <c r="O1220" s="304">
        <v>27.4858333333333</v>
      </c>
      <c r="P1220" s="303">
        <v>14.237626868121099</v>
      </c>
      <c r="Q1220" s="303">
        <v>13.969693036556601</v>
      </c>
      <c r="R1220" s="303">
        <v>14.0515206495676</v>
      </c>
      <c r="S1220" s="303">
        <v>14.0862801847484</v>
      </c>
      <c r="T1220" s="303">
        <v>701.48331101021995</v>
      </c>
      <c r="U1220" s="303">
        <v>3.87</v>
      </c>
      <c r="V1220" s="662">
        <v>7</v>
      </c>
    </row>
    <row r="1221" spans="1:22" ht="13.5" customHeight="1">
      <c r="A1221" s="666" t="s">
        <v>758</v>
      </c>
      <c r="B1221" s="669"/>
      <c r="C1221" s="666" t="s">
        <v>1025</v>
      </c>
      <c r="D1221" s="271" t="s">
        <v>772</v>
      </c>
      <c r="E1221" s="271">
        <v>107</v>
      </c>
      <c r="F1221" s="271">
        <v>137</v>
      </c>
      <c r="G1221" s="271">
        <v>9</v>
      </c>
      <c r="H1221" s="271">
        <v>35.5</v>
      </c>
      <c r="I1221" s="271">
        <v>294.39999999999998</v>
      </c>
      <c r="J1221" s="271">
        <v>23.6</v>
      </c>
      <c r="K1221" s="271">
        <v>66.400000000000006</v>
      </c>
      <c r="L1221" s="271">
        <v>125.2</v>
      </c>
      <c r="M1221" s="271">
        <v>115.2</v>
      </c>
      <c r="N1221" s="271">
        <v>92</v>
      </c>
      <c r="O1221" s="271">
        <v>26.1</v>
      </c>
      <c r="P1221" s="273">
        <v>345.9</v>
      </c>
      <c r="Q1221" s="273">
        <v>344.4</v>
      </c>
      <c r="R1221" s="273"/>
      <c r="S1221" s="273">
        <v>345.15</v>
      </c>
      <c r="T1221" s="273">
        <v>690.3</v>
      </c>
      <c r="U1221" s="273">
        <v>1.62</v>
      </c>
      <c r="V1221" s="661">
        <v>3</v>
      </c>
    </row>
    <row r="1222" spans="1:22" ht="13.5" customHeight="1">
      <c r="A1222" s="668"/>
      <c r="B1222" s="669"/>
      <c r="C1222" s="668"/>
      <c r="D1222" s="271" t="s">
        <v>767</v>
      </c>
      <c r="E1222" s="271"/>
      <c r="F1222" s="271">
        <v>145</v>
      </c>
      <c r="G1222" s="271"/>
      <c r="H1222" s="271"/>
      <c r="I1222" s="271"/>
      <c r="J1222" s="271"/>
      <c r="K1222" s="271"/>
      <c r="L1222" s="271"/>
      <c r="M1222" s="271"/>
      <c r="N1222" s="271"/>
      <c r="O1222" s="271"/>
      <c r="P1222" s="273">
        <v>338.56</v>
      </c>
      <c r="Q1222" s="273">
        <v>338.89</v>
      </c>
      <c r="R1222" s="273"/>
      <c r="S1222" s="273">
        <v>338.72500000000002</v>
      </c>
      <c r="T1222" s="273">
        <v>677.45</v>
      </c>
      <c r="U1222" s="273">
        <v>5.8317190526776299</v>
      </c>
      <c r="V1222" s="661">
        <v>2</v>
      </c>
    </row>
    <row r="1223" spans="1:22" ht="13.5" customHeight="1">
      <c r="A1223" s="668"/>
      <c r="B1223" s="669"/>
      <c r="C1223" s="668"/>
      <c r="D1223" s="271" t="s">
        <v>764</v>
      </c>
      <c r="E1223" s="271">
        <v>94.5</v>
      </c>
      <c r="F1223" s="271">
        <v>131</v>
      </c>
      <c r="G1223" s="271">
        <v>6.2</v>
      </c>
      <c r="H1223" s="271">
        <v>25.3</v>
      </c>
      <c r="I1223" s="271"/>
      <c r="J1223" s="271">
        <v>21.1</v>
      </c>
      <c r="K1223" s="271">
        <v>68.132061068702299</v>
      </c>
      <c r="L1223" s="271">
        <v>154.96</v>
      </c>
      <c r="M1223" s="271">
        <v>141.69999999999999</v>
      </c>
      <c r="N1223" s="271">
        <v>90.3</v>
      </c>
      <c r="O1223" s="271">
        <v>26.5</v>
      </c>
      <c r="P1223" s="273">
        <v>251.28205128205099</v>
      </c>
      <c r="Q1223" s="273">
        <v>251.28205128205099</v>
      </c>
      <c r="R1223" s="273"/>
      <c r="S1223" s="273">
        <v>251.3</v>
      </c>
      <c r="T1223" s="273">
        <v>598.32051282051304</v>
      </c>
      <c r="U1223" s="273">
        <v>0</v>
      </c>
      <c r="V1223" s="661">
        <v>3</v>
      </c>
    </row>
    <row r="1224" spans="1:22" ht="13.5" customHeight="1">
      <c r="A1224" s="668"/>
      <c r="B1224" s="669"/>
      <c r="C1224" s="668"/>
      <c r="D1224" s="271" t="s">
        <v>773</v>
      </c>
      <c r="E1224" s="271">
        <v>93</v>
      </c>
      <c r="F1224" s="271">
        <v>150</v>
      </c>
      <c r="G1224" s="271">
        <v>6.8</v>
      </c>
      <c r="H1224" s="271">
        <v>31.1</v>
      </c>
      <c r="I1224" s="271">
        <v>360.2</v>
      </c>
      <c r="J1224" s="271">
        <v>22.2</v>
      </c>
      <c r="K1224" s="271">
        <v>71.400000000000006</v>
      </c>
      <c r="L1224" s="271">
        <v>114.6</v>
      </c>
      <c r="M1224" s="271">
        <v>107.8</v>
      </c>
      <c r="N1224" s="271">
        <v>94.1</v>
      </c>
      <c r="O1224" s="271">
        <v>29.1</v>
      </c>
      <c r="P1224" s="273">
        <v>297.62</v>
      </c>
      <c r="Q1224" s="273">
        <v>305.67</v>
      </c>
      <c r="R1224" s="273"/>
      <c r="S1224" s="273">
        <v>301.64999999999998</v>
      </c>
      <c r="T1224" s="273">
        <v>670.3</v>
      </c>
      <c r="U1224" s="273">
        <v>4.95</v>
      </c>
      <c r="V1224" s="661">
        <v>2</v>
      </c>
    </row>
    <row r="1225" spans="1:22" ht="13.5" customHeight="1">
      <c r="A1225" s="668"/>
      <c r="B1225" s="669"/>
      <c r="C1225" s="668"/>
      <c r="D1225" s="271" t="s">
        <v>769</v>
      </c>
      <c r="E1225" s="271">
        <v>107</v>
      </c>
      <c r="F1225" s="271">
        <v>143</v>
      </c>
      <c r="G1225" s="271">
        <v>8</v>
      </c>
      <c r="H1225" s="271">
        <v>40.200000000000003</v>
      </c>
      <c r="I1225" s="271">
        <v>402.5</v>
      </c>
      <c r="J1225" s="271">
        <v>21.5</v>
      </c>
      <c r="K1225" s="271">
        <v>53.5</v>
      </c>
      <c r="L1225" s="271">
        <v>163.69999999999999</v>
      </c>
      <c r="M1225" s="271">
        <v>146.80000000000001</v>
      </c>
      <c r="N1225" s="271">
        <v>89.7</v>
      </c>
      <c r="O1225" s="271">
        <v>26.2</v>
      </c>
      <c r="P1225" s="273">
        <v>179.99</v>
      </c>
      <c r="Q1225" s="273">
        <v>181.87</v>
      </c>
      <c r="R1225" s="273"/>
      <c r="S1225" s="273">
        <v>180.93</v>
      </c>
      <c r="T1225" s="273">
        <v>723.6</v>
      </c>
      <c r="U1225" s="273">
        <v>3.17</v>
      </c>
      <c r="V1225" s="661">
        <v>3</v>
      </c>
    </row>
    <row r="1226" spans="1:22" ht="13.5" customHeight="1">
      <c r="A1226" s="668"/>
      <c r="B1226" s="669"/>
      <c r="C1226" s="668"/>
      <c r="D1226" s="271" t="s">
        <v>738</v>
      </c>
      <c r="E1226" s="271">
        <v>98.7</v>
      </c>
      <c r="F1226" s="271">
        <v>144</v>
      </c>
      <c r="G1226" s="271">
        <v>6.8</v>
      </c>
      <c r="H1226" s="271">
        <v>33.700000000000003</v>
      </c>
      <c r="I1226" s="271">
        <v>395.6</v>
      </c>
      <c r="J1226" s="271">
        <v>23.8</v>
      </c>
      <c r="K1226" s="271">
        <v>70.599999999999994</v>
      </c>
      <c r="L1226" s="271">
        <v>132.30000000000001</v>
      </c>
      <c r="M1226" s="271">
        <v>120.5</v>
      </c>
      <c r="N1226" s="271">
        <v>91.1</v>
      </c>
      <c r="O1226" s="271">
        <v>26.7</v>
      </c>
      <c r="P1226" s="273">
        <v>234.5</v>
      </c>
      <c r="Q1226" s="273">
        <v>225.2</v>
      </c>
      <c r="R1226" s="273"/>
      <c r="S1226" s="273">
        <v>229.8</v>
      </c>
      <c r="T1226" s="273">
        <v>681.3</v>
      </c>
      <c r="U1226" s="273">
        <v>5.6</v>
      </c>
      <c r="V1226" s="661">
        <v>1</v>
      </c>
    </row>
    <row r="1227" spans="1:22" ht="13.5" customHeight="1">
      <c r="A1227" s="668"/>
      <c r="B1227" s="669"/>
      <c r="C1227" s="668"/>
      <c r="D1227" s="271" t="s">
        <v>774</v>
      </c>
      <c r="E1227" s="271">
        <v>103.5</v>
      </c>
      <c r="F1227" s="271">
        <v>154</v>
      </c>
      <c r="G1227" s="271">
        <v>7.6</v>
      </c>
      <c r="H1227" s="271">
        <v>26.5</v>
      </c>
      <c r="I1227" s="271">
        <v>248.7</v>
      </c>
      <c r="J1227" s="271">
        <v>20.3</v>
      </c>
      <c r="K1227" s="271">
        <v>76.599999999999994</v>
      </c>
      <c r="L1227" s="271">
        <v>147.30000000000001</v>
      </c>
      <c r="M1227" s="271">
        <v>123.1</v>
      </c>
      <c r="N1227" s="271">
        <v>83.6</v>
      </c>
      <c r="O1227" s="271">
        <v>24.8</v>
      </c>
      <c r="P1227" s="273">
        <v>279.82</v>
      </c>
      <c r="Q1227" s="273">
        <v>275.3</v>
      </c>
      <c r="R1227" s="273"/>
      <c r="S1227" s="273">
        <v>277.56</v>
      </c>
      <c r="T1227" s="273">
        <v>613.12</v>
      </c>
      <c r="U1227" s="273">
        <v>4.62</v>
      </c>
      <c r="V1227" s="661">
        <v>2</v>
      </c>
    </row>
    <row r="1228" spans="1:22" ht="13.5" customHeight="1">
      <c r="A1228" s="668"/>
      <c r="B1228" s="669"/>
      <c r="C1228" s="668"/>
      <c r="D1228" s="271" t="s">
        <v>752</v>
      </c>
      <c r="E1228" s="271">
        <v>103.8</v>
      </c>
      <c r="F1228" s="271">
        <v>153</v>
      </c>
      <c r="G1228" s="271"/>
      <c r="H1228" s="271"/>
      <c r="I1228" s="271"/>
      <c r="J1228" s="271"/>
      <c r="K1228" s="271"/>
      <c r="L1228" s="271">
        <v>149.69999999999999</v>
      </c>
      <c r="M1228" s="271">
        <v>136.5</v>
      </c>
      <c r="N1228" s="271">
        <v>91.2</v>
      </c>
      <c r="O1228" s="271">
        <v>27.5</v>
      </c>
      <c r="P1228" s="273">
        <v>187.68</v>
      </c>
      <c r="Q1228" s="273">
        <v>194.03</v>
      </c>
      <c r="R1228" s="273"/>
      <c r="S1228" s="273">
        <v>190.86</v>
      </c>
      <c r="T1228" s="273">
        <v>763.44</v>
      </c>
      <c r="U1228" s="273">
        <v>6.59</v>
      </c>
      <c r="V1228" s="661">
        <v>1</v>
      </c>
    </row>
    <row r="1229" spans="1:22" ht="13.5" customHeight="1">
      <c r="A1229" s="668"/>
      <c r="B1229" s="669"/>
      <c r="C1229" s="668"/>
      <c r="D1229" s="271" t="s">
        <v>741</v>
      </c>
      <c r="E1229" s="271">
        <v>91</v>
      </c>
      <c r="F1229" s="271">
        <v>151</v>
      </c>
      <c r="G1229" s="271">
        <v>9.8000000000000007</v>
      </c>
      <c r="H1229" s="271">
        <v>31.5</v>
      </c>
      <c r="I1229" s="271">
        <v>321.39999999999998</v>
      </c>
      <c r="J1229" s="271">
        <v>23.1</v>
      </c>
      <c r="K1229" s="271">
        <v>73.3</v>
      </c>
      <c r="L1229" s="271">
        <v>114.9</v>
      </c>
      <c r="M1229" s="271">
        <v>103.5</v>
      </c>
      <c r="N1229" s="271">
        <v>90.1</v>
      </c>
      <c r="O1229" s="271">
        <v>28.7</v>
      </c>
      <c r="P1229" s="273">
        <v>205.6</v>
      </c>
      <c r="Q1229" s="273">
        <v>198</v>
      </c>
      <c r="R1229" s="273"/>
      <c r="S1229" s="273">
        <v>201.8</v>
      </c>
      <c r="T1229" s="273">
        <v>672.7</v>
      </c>
      <c r="U1229" s="273">
        <v>3.7</v>
      </c>
      <c r="V1229" s="661">
        <v>2</v>
      </c>
    </row>
    <row r="1230" spans="1:22" ht="13.5" customHeight="1">
      <c r="A1230" s="668"/>
      <c r="B1230" s="669"/>
      <c r="C1230" s="668"/>
      <c r="D1230" s="271" t="s">
        <v>756</v>
      </c>
      <c r="E1230" s="271">
        <v>102.7</v>
      </c>
      <c r="F1230" s="271">
        <v>149</v>
      </c>
      <c r="G1230" s="271">
        <v>7.5</v>
      </c>
      <c r="H1230" s="271">
        <v>34.700000000000003</v>
      </c>
      <c r="I1230" s="271">
        <v>362.7</v>
      </c>
      <c r="J1230" s="271">
        <v>24.8</v>
      </c>
      <c r="K1230" s="271">
        <v>71.5</v>
      </c>
      <c r="L1230" s="271">
        <v>171.2</v>
      </c>
      <c r="M1230" s="271">
        <v>166.8</v>
      </c>
      <c r="N1230" s="271">
        <v>97.4</v>
      </c>
      <c r="O1230" s="271">
        <v>29.05</v>
      </c>
      <c r="P1230" s="273">
        <v>355.32</v>
      </c>
      <c r="Q1230" s="273">
        <v>356.34</v>
      </c>
      <c r="R1230" s="273"/>
      <c r="S1230" s="273">
        <v>355.83</v>
      </c>
      <c r="T1230" s="273">
        <v>711.66</v>
      </c>
      <c r="U1230" s="273">
        <v>3.21</v>
      </c>
      <c r="V1230" s="661">
        <v>2</v>
      </c>
    </row>
    <row r="1231" spans="1:22" s="462" customFormat="1" ht="13.5" customHeight="1">
      <c r="A1231" s="670"/>
      <c r="B1231" s="671"/>
      <c r="C1231" s="670"/>
      <c r="D1231" s="304" t="s">
        <v>745</v>
      </c>
      <c r="E1231" s="304">
        <v>100.133333333333</v>
      </c>
      <c r="F1231" s="304">
        <v>145.69999999999999</v>
      </c>
      <c r="G1231" s="304">
        <v>7.7125000000000004</v>
      </c>
      <c r="H1231" s="304">
        <v>32.3125</v>
      </c>
      <c r="I1231" s="304">
        <v>340.78571428571399</v>
      </c>
      <c r="J1231" s="304">
        <v>22.55</v>
      </c>
      <c r="K1231" s="304">
        <v>68.929007633587801</v>
      </c>
      <c r="L1231" s="304">
        <v>141.54</v>
      </c>
      <c r="M1231" s="304">
        <v>129.1</v>
      </c>
      <c r="N1231" s="304">
        <v>91.0555555555556</v>
      </c>
      <c r="O1231" s="304">
        <v>27.183333333333302</v>
      </c>
      <c r="P1231" s="303">
        <v>267.62720512820499</v>
      </c>
      <c r="Q1231" s="303">
        <v>267.098205128205</v>
      </c>
      <c r="R1231" s="303"/>
      <c r="S1231" s="303">
        <v>267.3605</v>
      </c>
      <c r="T1231" s="303">
        <v>680.21905128205105</v>
      </c>
      <c r="U1231" s="303">
        <v>3.9479874164696902</v>
      </c>
      <c r="V1231" s="662">
        <v>2</v>
      </c>
    </row>
    <row r="1232" spans="1:22" ht="13.5" customHeight="1">
      <c r="A1232" s="666" t="s">
        <v>748</v>
      </c>
      <c r="B1232" s="667" t="s">
        <v>287</v>
      </c>
      <c r="C1232" s="666" t="s">
        <v>1026</v>
      </c>
      <c r="D1232" s="271" t="s">
        <v>813</v>
      </c>
      <c r="E1232" s="271">
        <v>96.3</v>
      </c>
      <c r="F1232" s="271">
        <v>158</v>
      </c>
      <c r="G1232" s="271">
        <v>11.12</v>
      </c>
      <c r="H1232" s="271">
        <v>27.68</v>
      </c>
      <c r="I1232" s="271">
        <v>148.920863309353</v>
      </c>
      <c r="J1232" s="271">
        <v>19.170000000000002</v>
      </c>
      <c r="K1232" s="271">
        <v>69.255780346820799</v>
      </c>
      <c r="L1232" s="271">
        <v>101.4</v>
      </c>
      <c r="M1232" s="271">
        <v>93.8</v>
      </c>
      <c r="N1232" s="271">
        <v>92.504930966469402</v>
      </c>
      <c r="O1232" s="271">
        <v>23</v>
      </c>
      <c r="P1232" s="273">
        <v>10.78</v>
      </c>
      <c r="Q1232" s="273">
        <v>11.24</v>
      </c>
      <c r="R1232" s="273">
        <v>10.75</v>
      </c>
      <c r="S1232" s="273">
        <v>10.9233333333333</v>
      </c>
      <c r="T1232" s="273">
        <v>546.16666666666697</v>
      </c>
      <c r="U1232" s="273">
        <v>1.7385904998447499</v>
      </c>
      <c r="V1232" s="661">
        <v>4</v>
      </c>
    </row>
    <row r="1233" spans="1:22" ht="13.5" customHeight="1">
      <c r="A1233" s="668"/>
      <c r="B1233" s="669"/>
      <c r="C1233" s="668"/>
      <c r="D1233" s="271" t="s">
        <v>740</v>
      </c>
      <c r="E1233" s="271">
        <v>91</v>
      </c>
      <c r="F1233" s="271">
        <v>150</v>
      </c>
      <c r="G1233" s="271">
        <v>8</v>
      </c>
      <c r="H1233" s="271">
        <v>30.9</v>
      </c>
      <c r="I1233" s="271">
        <v>286.25</v>
      </c>
      <c r="J1233" s="271">
        <v>20.2</v>
      </c>
      <c r="K1233" s="271">
        <v>65.372168284789595</v>
      </c>
      <c r="L1233" s="271">
        <v>150.1</v>
      </c>
      <c r="M1233" s="271">
        <v>142.80000000000001</v>
      </c>
      <c r="N1233" s="271">
        <v>95.1</v>
      </c>
      <c r="O1233" s="271">
        <v>27.6</v>
      </c>
      <c r="P1233" s="273">
        <v>15.76</v>
      </c>
      <c r="Q1233" s="273">
        <v>15.88</v>
      </c>
      <c r="R1233" s="273">
        <v>15.97</v>
      </c>
      <c r="S1233" s="273">
        <v>15.87</v>
      </c>
      <c r="T1233" s="273">
        <v>793.5</v>
      </c>
      <c r="U1233" s="273">
        <v>3.16</v>
      </c>
      <c r="V1233" s="661">
        <v>7</v>
      </c>
    </row>
    <row r="1234" spans="1:22" ht="13.5" customHeight="1">
      <c r="A1234" s="668"/>
      <c r="B1234" s="669"/>
      <c r="C1234" s="668"/>
      <c r="D1234" s="271" t="s">
        <v>780</v>
      </c>
      <c r="E1234" s="271">
        <v>97.2</v>
      </c>
      <c r="F1234" s="271">
        <v>149</v>
      </c>
      <c r="G1234" s="271">
        <v>5.7</v>
      </c>
      <c r="H1234" s="271">
        <v>38.200000000000003</v>
      </c>
      <c r="I1234" s="271">
        <v>81.599999999999994</v>
      </c>
      <c r="J1234" s="271">
        <v>30.6</v>
      </c>
      <c r="K1234" s="271">
        <v>80.099999999999994</v>
      </c>
      <c r="L1234" s="271">
        <v>97.65</v>
      </c>
      <c r="M1234" s="271">
        <v>91.15</v>
      </c>
      <c r="N1234" s="271">
        <v>93.343573988735301</v>
      </c>
      <c r="O1234" s="271">
        <v>25.5</v>
      </c>
      <c r="P1234" s="273">
        <v>11.8</v>
      </c>
      <c r="Q1234" s="273">
        <v>12.03</v>
      </c>
      <c r="R1234" s="273">
        <v>12.13</v>
      </c>
      <c r="S1234" s="273">
        <v>11.9866666666667</v>
      </c>
      <c r="T1234" s="273">
        <v>599.33333333333303</v>
      </c>
      <c r="U1234" s="273">
        <v>-4.4887118193891</v>
      </c>
      <c r="V1234" s="661">
        <v>8</v>
      </c>
    </row>
    <row r="1235" spans="1:22" ht="13.5" customHeight="1">
      <c r="A1235" s="668"/>
      <c r="B1235" s="669"/>
      <c r="C1235" s="668"/>
      <c r="D1235" s="271" t="s">
        <v>1027</v>
      </c>
      <c r="E1235" s="271">
        <v>99.5</v>
      </c>
      <c r="F1235" s="271">
        <v>149</v>
      </c>
      <c r="G1235" s="271">
        <v>7.82</v>
      </c>
      <c r="H1235" s="271">
        <v>33.49</v>
      </c>
      <c r="I1235" s="271">
        <v>328.26086956521698</v>
      </c>
      <c r="J1235" s="271">
        <v>25.79</v>
      </c>
      <c r="K1235" s="271">
        <v>77.008062108092005</v>
      </c>
      <c r="L1235" s="271">
        <v>112.6</v>
      </c>
      <c r="M1235" s="271">
        <v>102</v>
      </c>
      <c r="N1235" s="271">
        <v>90.586145648312595</v>
      </c>
      <c r="O1235" s="271">
        <v>27.1</v>
      </c>
      <c r="P1235" s="273">
        <v>14.38</v>
      </c>
      <c r="Q1235" s="273">
        <v>14.89</v>
      </c>
      <c r="R1235" s="273">
        <v>13.5</v>
      </c>
      <c r="S1235" s="273">
        <v>14.2566666666667</v>
      </c>
      <c r="T1235" s="273">
        <v>712.83333333333303</v>
      </c>
      <c r="U1235" s="273">
        <v>8.7188612099644107</v>
      </c>
      <c r="V1235" s="661">
        <v>4</v>
      </c>
    </row>
    <row r="1236" spans="1:22" ht="13.5" customHeight="1">
      <c r="A1236" s="668"/>
      <c r="B1236" s="669"/>
      <c r="C1236" s="668"/>
      <c r="D1236" s="271" t="s">
        <v>789</v>
      </c>
      <c r="E1236" s="271">
        <v>89.4</v>
      </c>
      <c r="F1236" s="271">
        <v>146</v>
      </c>
      <c r="G1236" s="271">
        <v>7.6</v>
      </c>
      <c r="H1236" s="271">
        <v>36.6</v>
      </c>
      <c r="I1236" s="271">
        <v>381.57894736842098</v>
      </c>
      <c r="J1236" s="271">
        <v>22.1</v>
      </c>
      <c r="K1236" s="271">
        <v>290.78947368421098</v>
      </c>
      <c r="L1236" s="271">
        <v>156</v>
      </c>
      <c r="M1236" s="271">
        <v>132</v>
      </c>
      <c r="N1236" s="271">
        <v>84.615384615384599</v>
      </c>
      <c r="O1236" s="271">
        <v>26.6</v>
      </c>
      <c r="P1236" s="273">
        <v>12.88</v>
      </c>
      <c r="Q1236" s="273">
        <v>12.67</v>
      </c>
      <c r="R1236" s="273">
        <v>13.01</v>
      </c>
      <c r="S1236" s="273">
        <v>12.8533333333333</v>
      </c>
      <c r="T1236" s="273">
        <v>642.66666666666697</v>
      </c>
      <c r="U1236" s="273">
        <v>1.58061116965225</v>
      </c>
      <c r="V1236" s="661">
        <v>4</v>
      </c>
    </row>
    <row r="1237" spans="1:22" ht="13.5" customHeight="1">
      <c r="A1237" s="668"/>
      <c r="B1237" s="669"/>
      <c r="C1237" s="668"/>
      <c r="D1237" s="271" t="s">
        <v>792</v>
      </c>
      <c r="E1237" s="271">
        <v>88.2</v>
      </c>
      <c r="F1237" s="271">
        <v>142</v>
      </c>
      <c r="G1237" s="271">
        <v>7.4</v>
      </c>
      <c r="H1237" s="271">
        <v>34.9</v>
      </c>
      <c r="I1237" s="271">
        <v>371.62162162162201</v>
      </c>
      <c r="J1237" s="271">
        <v>27.2</v>
      </c>
      <c r="K1237" s="271">
        <v>77.936962750716305</v>
      </c>
      <c r="L1237" s="271">
        <v>108.5</v>
      </c>
      <c r="M1237" s="271">
        <v>100.9</v>
      </c>
      <c r="N1237" s="271">
        <v>92.995391705069096</v>
      </c>
      <c r="O1237" s="271">
        <v>25.3</v>
      </c>
      <c r="P1237" s="273">
        <v>14.6</v>
      </c>
      <c r="Q1237" s="273">
        <v>15.32</v>
      </c>
      <c r="R1237" s="273">
        <v>14.82</v>
      </c>
      <c r="S1237" s="273">
        <v>14.9133333333333</v>
      </c>
      <c r="T1237" s="273">
        <v>637.32193732193696</v>
      </c>
      <c r="U1237" s="273">
        <v>3.4690101757632199</v>
      </c>
      <c r="V1237" s="661">
        <v>4</v>
      </c>
    </row>
    <row r="1238" spans="1:22" ht="13.5" customHeight="1">
      <c r="A1238" s="668"/>
      <c r="B1238" s="669"/>
      <c r="C1238" s="668"/>
      <c r="D1238" s="271" t="s">
        <v>783</v>
      </c>
      <c r="E1238" s="271">
        <v>97</v>
      </c>
      <c r="F1238" s="271">
        <v>154</v>
      </c>
      <c r="G1238" s="271">
        <v>6.9</v>
      </c>
      <c r="H1238" s="271">
        <v>28.5</v>
      </c>
      <c r="I1238" s="271">
        <v>313.04347826087002</v>
      </c>
      <c r="J1238" s="271">
        <v>22.6</v>
      </c>
      <c r="K1238" s="271">
        <v>79.298245614035096</v>
      </c>
      <c r="L1238" s="271">
        <v>129.6</v>
      </c>
      <c r="M1238" s="271">
        <v>120.5</v>
      </c>
      <c r="N1238" s="271">
        <v>92.978395061728406</v>
      </c>
      <c r="O1238" s="271">
        <v>25.9</v>
      </c>
      <c r="P1238" s="273">
        <v>14.85</v>
      </c>
      <c r="Q1238" s="273">
        <v>15.45</v>
      </c>
      <c r="R1238" s="273">
        <v>15.6</v>
      </c>
      <c r="S1238" s="273">
        <v>15.3</v>
      </c>
      <c r="T1238" s="273">
        <v>674.60317460317401</v>
      </c>
      <c r="U1238" s="273">
        <v>-6.8965517241379501</v>
      </c>
      <c r="V1238" s="661">
        <v>9</v>
      </c>
    </row>
    <row r="1239" spans="1:22" ht="13.5" customHeight="1">
      <c r="A1239" s="668"/>
      <c r="B1239" s="669"/>
      <c r="C1239" s="668"/>
      <c r="D1239" s="271" t="s">
        <v>782</v>
      </c>
      <c r="E1239" s="271">
        <v>96</v>
      </c>
      <c r="F1239" s="271">
        <v>151</v>
      </c>
      <c r="G1239" s="271">
        <v>8.1999999999999993</v>
      </c>
      <c r="H1239" s="271">
        <v>35.9</v>
      </c>
      <c r="I1239" s="271">
        <v>337.80487804877998</v>
      </c>
      <c r="J1239" s="271">
        <v>22.1</v>
      </c>
      <c r="K1239" s="271">
        <v>61.559888579387199</v>
      </c>
      <c r="L1239" s="271">
        <v>129</v>
      </c>
      <c r="M1239" s="271">
        <v>121</v>
      </c>
      <c r="N1239" s="271">
        <v>93.798449612403104</v>
      </c>
      <c r="O1239" s="271">
        <v>26.1</v>
      </c>
      <c r="P1239" s="273">
        <v>13.32</v>
      </c>
      <c r="Q1239" s="273">
        <v>13.6</v>
      </c>
      <c r="R1239" s="273">
        <v>13.98</v>
      </c>
      <c r="S1239" s="273">
        <v>13.633333333333301</v>
      </c>
      <c r="T1239" s="273">
        <v>681.66666666666697</v>
      </c>
      <c r="U1239" s="273">
        <v>5.9860067374967603</v>
      </c>
      <c r="V1239" s="661">
        <v>1</v>
      </c>
    </row>
    <row r="1240" spans="1:22" ht="13.5" customHeight="1">
      <c r="A1240" s="668"/>
      <c r="B1240" s="669"/>
      <c r="C1240" s="668"/>
      <c r="D1240" s="271" t="s">
        <v>738</v>
      </c>
      <c r="E1240" s="271">
        <v>98.4</v>
      </c>
      <c r="F1240" s="271">
        <v>148</v>
      </c>
      <c r="G1240" s="271">
        <v>7.2</v>
      </c>
      <c r="H1240" s="271">
        <v>31.1</v>
      </c>
      <c r="I1240" s="271">
        <v>331.944444444444</v>
      </c>
      <c r="J1240" s="271">
        <v>22</v>
      </c>
      <c r="K1240" s="271">
        <v>70.739549839228303</v>
      </c>
      <c r="L1240" s="271">
        <v>125.9</v>
      </c>
      <c r="M1240" s="271">
        <v>116.8</v>
      </c>
      <c r="N1240" s="271">
        <v>92.772041302621105</v>
      </c>
      <c r="O1240" s="271">
        <v>28.2</v>
      </c>
      <c r="P1240" s="273">
        <v>15.26</v>
      </c>
      <c r="Q1240" s="273">
        <v>15.23</v>
      </c>
      <c r="R1240" s="273">
        <v>15.45</v>
      </c>
      <c r="S1240" s="273">
        <v>15.313333333333301</v>
      </c>
      <c r="T1240" s="273">
        <v>695.99733357573598</v>
      </c>
      <c r="U1240" s="273">
        <v>1.6596592166408599</v>
      </c>
      <c r="V1240" s="661">
        <v>5</v>
      </c>
    </row>
    <row r="1241" spans="1:22" ht="13.5" customHeight="1">
      <c r="A1241" s="668"/>
      <c r="B1241" s="669"/>
      <c r="C1241" s="668"/>
      <c r="D1241" s="271" t="s">
        <v>784</v>
      </c>
      <c r="E1241" s="271">
        <v>95.5</v>
      </c>
      <c r="F1241" s="271">
        <v>157</v>
      </c>
      <c r="G1241" s="271">
        <v>7.58</v>
      </c>
      <c r="H1241" s="271">
        <v>41.77</v>
      </c>
      <c r="I1241" s="271">
        <v>451.05540897097598</v>
      </c>
      <c r="J1241" s="271">
        <v>25.48</v>
      </c>
      <c r="K1241" s="271">
        <v>61.000718218817298</v>
      </c>
      <c r="L1241" s="271">
        <v>122.2</v>
      </c>
      <c r="M1241" s="271">
        <v>117.4</v>
      </c>
      <c r="N1241" s="271">
        <v>96.072013093289698</v>
      </c>
      <c r="O1241" s="271">
        <v>25.9</v>
      </c>
      <c r="P1241" s="273">
        <v>14.163</v>
      </c>
      <c r="Q1241" s="273">
        <v>13.602</v>
      </c>
      <c r="R1241" s="273">
        <v>12.303000000000001</v>
      </c>
      <c r="S1241" s="273">
        <v>13.356</v>
      </c>
      <c r="T1241" s="273">
        <v>742</v>
      </c>
      <c r="U1241" s="273">
        <v>3.4253116852946701</v>
      </c>
      <c r="V1241" s="661">
        <v>4</v>
      </c>
    </row>
    <row r="1242" spans="1:22" ht="13.5" customHeight="1">
      <c r="A1242" s="668"/>
      <c r="B1242" s="669"/>
      <c r="C1242" s="668"/>
      <c r="D1242" s="271" t="s">
        <v>788</v>
      </c>
      <c r="E1242" s="271">
        <v>99</v>
      </c>
      <c r="F1242" s="271">
        <v>156</v>
      </c>
      <c r="G1242" s="271">
        <v>7.2</v>
      </c>
      <c r="H1242" s="271">
        <v>26.4</v>
      </c>
      <c r="I1242" s="271">
        <v>266.66666666666703</v>
      </c>
      <c r="J1242" s="271">
        <v>19</v>
      </c>
      <c r="K1242" s="271">
        <v>71.969696969696997</v>
      </c>
      <c r="L1242" s="271">
        <v>139.69999999999999</v>
      </c>
      <c r="M1242" s="271">
        <v>128.80000000000001</v>
      </c>
      <c r="N1242" s="271">
        <v>92.197566213314303</v>
      </c>
      <c r="O1242" s="271">
        <v>24.8</v>
      </c>
      <c r="P1242" s="273">
        <v>12.07</v>
      </c>
      <c r="Q1242" s="273">
        <v>11.95</v>
      </c>
      <c r="R1242" s="273">
        <v>12</v>
      </c>
      <c r="S1242" s="273">
        <v>12.0066666666667</v>
      </c>
      <c r="T1242" s="273">
        <v>600.33333333333303</v>
      </c>
      <c r="U1242" s="273">
        <v>4.9533799533799403</v>
      </c>
      <c r="V1242" s="661">
        <v>3</v>
      </c>
    </row>
    <row r="1243" spans="1:22" ht="13.5" customHeight="1">
      <c r="A1243" s="668"/>
      <c r="B1243" s="669"/>
      <c r="C1243" s="668"/>
      <c r="D1243" s="271" t="s">
        <v>781</v>
      </c>
      <c r="E1243" s="271">
        <v>85.5</v>
      </c>
      <c r="F1243" s="271">
        <v>153</v>
      </c>
      <c r="G1243" s="271">
        <v>7</v>
      </c>
      <c r="H1243" s="271">
        <v>30.5</v>
      </c>
      <c r="I1243" s="271">
        <v>335.71428571428601</v>
      </c>
      <c r="J1243" s="271">
        <v>23.2</v>
      </c>
      <c r="K1243" s="271">
        <v>76.065573770491795</v>
      </c>
      <c r="L1243" s="271">
        <v>105.4</v>
      </c>
      <c r="M1243" s="271">
        <v>100.6</v>
      </c>
      <c r="N1243" s="271">
        <v>95.445920303605305</v>
      </c>
      <c r="O1243" s="271">
        <v>25.8</v>
      </c>
      <c r="P1243" s="273">
        <v>13.3</v>
      </c>
      <c r="Q1243" s="273">
        <v>15.45</v>
      </c>
      <c r="R1243" s="273">
        <v>13.35</v>
      </c>
      <c r="S1243" s="273">
        <v>14.033333333333299</v>
      </c>
      <c r="T1243" s="273">
        <v>701.66666666666697</v>
      </c>
      <c r="U1243" s="273">
        <v>1.69082125603863</v>
      </c>
      <c r="V1243" s="661">
        <v>3</v>
      </c>
    </row>
    <row r="1244" spans="1:22" s="462" customFormat="1" ht="13.5" customHeight="1">
      <c r="A1244" s="670"/>
      <c r="B1244" s="669"/>
      <c r="C1244" s="670"/>
      <c r="D1244" s="304" t="s">
        <v>745</v>
      </c>
      <c r="E1244" s="304">
        <v>94.4166666666667</v>
      </c>
      <c r="F1244" s="304">
        <v>151.083333333333</v>
      </c>
      <c r="G1244" s="304">
        <v>7.64333333333333</v>
      </c>
      <c r="H1244" s="304">
        <v>32.994999999999997</v>
      </c>
      <c r="I1244" s="304">
        <v>302.87178866421999</v>
      </c>
      <c r="J1244" s="304">
        <v>23.286666666666701</v>
      </c>
      <c r="K1244" s="304">
        <v>90.091343347190502</v>
      </c>
      <c r="L1244" s="304">
        <v>123.17083333333299</v>
      </c>
      <c r="M1244" s="304">
        <v>113.979166666667</v>
      </c>
      <c r="N1244" s="304">
        <v>92.700817709244404</v>
      </c>
      <c r="O1244" s="304">
        <v>25.983333333333299</v>
      </c>
      <c r="P1244" s="303">
        <v>13.596916666666701</v>
      </c>
      <c r="Q1244" s="303">
        <v>13.9426666666667</v>
      </c>
      <c r="R1244" s="303">
        <v>13.5719166666667</v>
      </c>
      <c r="S1244" s="303">
        <v>13.7038333333333</v>
      </c>
      <c r="T1244" s="303">
        <v>669.00742601395996</v>
      </c>
      <c r="U1244" s="303">
        <v>2.01404244225147</v>
      </c>
      <c r="V1244" s="662">
        <v>3</v>
      </c>
    </row>
    <row r="1245" spans="1:22" ht="13.5" customHeight="1">
      <c r="A1245" s="666" t="s">
        <v>758</v>
      </c>
      <c r="B1245" s="669"/>
      <c r="C1245" s="666" t="s">
        <v>779</v>
      </c>
      <c r="D1245" s="271" t="s">
        <v>780</v>
      </c>
      <c r="E1245" s="271">
        <v>97.4</v>
      </c>
      <c r="F1245" s="271">
        <v>146</v>
      </c>
      <c r="G1245" s="271">
        <v>8.1999999999999993</v>
      </c>
      <c r="H1245" s="271">
        <v>30.01</v>
      </c>
      <c r="I1245" s="271">
        <v>389.74</v>
      </c>
      <c r="J1245" s="271">
        <v>24.01</v>
      </c>
      <c r="K1245" s="271">
        <v>80</v>
      </c>
      <c r="L1245" s="271">
        <v>110</v>
      </c>
      <c r="M1245" s="271">
        <v>102.5</v>
      </c>
      <c r="N1245" s="271">
        <v>93.18</v>
      </c>
      <c r="O1245" s="271">
        <v>27</v>
      </c>
      <c r="P1245" s="273">
        <v>16.100000000000001</v>
      </c>
      <c r="Q1245" s="273">
        <v>15.98</v>
      </c>
      <c r="R1245" s="273">
        <v>15.66</v>
      </c>
      <c r="S1245" s="273">
        <v>15.91</v>
      </c>
      <c r="T1245" s="273">
        <v>707.61</v>
      </c>
      <c r="U1245" s="273">
        <v>3.8724072633325002</v>
      </c>
      <c r="V1245" s="661">
        <v>2</v>
      </c>
    </row>
    <row r="1246" spans="1:22" ht="13.5" customHeight="1">
      <c r="A1246" s="668"/>
      <c r="B1246" s="669"/>
      <c r="C1246" s="668"/>
      <c r="D1246" s="271" t="s">
        <v>781</v>
      </c>
      <c r="E1246" s="271">
        <v>93</v>
      </c>
      <c r="F1246" s="271">
        <v>150</v>
      </c>
      <c r="G1246" s="271">
        <v>9.9</v>
      </c>
      <c r="H1246" s="271">
        <v>34.299999999999997</v>
      </c>
      <c r="I1246" s="271">
        <v>246</v>
      </c>
      <c r="J1246" s="271">
        <v>26.1</v>
      </c>
      <c r="K1246" s="271">
        <v>76</v>
      </c>
      <c r="L1246" s="271">
        <v>129</v>
      </c>
      <c r="M1246" s="271">
        <v>125</v>
      </c>
      <c r="N1246" s="271">
        <v>97</v>
      </c>
      <c r="O1246" s="271"/>
      <c r="P1246" s="273">
        <v>15.05</v>
      </c>
      <c r="Q1246" s="273">
        <v>14.75</v>
      </c>
      <c r="R1246" s="273">
        <v>14.55</v>
      </c>
      <c r="S1246" s="273">
        <v>14.783333333333299</v>
      </c>
      <c r="T1246" s="273">
        <v>730.04115226337501</v>
      </c>
      <c r="U1246" s="273">
        <v>4.6978281397544999</v>
      </c>
      <c r="V1246" s="661">
        <v>8</v>
      </c>
    </row>
    <row r="1247" spans="1:22" ht="13.5" customHeight="1">
      <c r="A1247" s="668"/>
      <c r="B1247" s="669"/>
      <c r="C1247" s="668"/>
      <c r="D1247" s="271" t="s">
        <v>782</v>
      </c>
      <c r="E1247" s="271">
        <v>97</v>
      </c>
      <c r="F1247" s="271">
        <v>152</v>
      </c>
      <c r="G1247" s="271">
        <v>7.9</v>
      </c>
      <c r="H1247" s="271">
        <v>33.1</v>
      </c>
      <c r="I1247" s="271">
        <v>318.89999999999998</v>
      </c>
      <c r="J1247" s="271">
        <v>23.8</v>
      </c>
      <c r="K1247" s="271">
        <v>71.900000000000006</v>
      </c>
      <c r="L1247" s="271">
        <v>121.1</v>
      </c>
      <c r="M1247" s="271">
        <v>112.86</v>
      </c>
      <c r="N1247" s="271">
        <v>93.1</v>
      </c>
      <c r="O1247" s="271">
        <v>26.8</v>
      </c>
      <c r="P1247" s="273">
        <v>13.59</v>
      </c>
      <c r="Q1247" s="273">
        <v>13.95</v>
      </c>
      <c r="R1247" s="273">
        <v>14.69</v>
      </c>
      <c r="S1247" s="273">
        <v>14.07</v>
      </c>
      <c r="T1247" s="273">
        <v>703.5</v>
      </c>
      <c r="U1247" s="273">
        <v>7.1591774562071597</v>
      </c>
      <c r="V1247" s="661">
        <v>1</v>
      </c>
    </row>
    <row r="1248" spans="1:22" ht="13.5" customHeight="1">
      <c r="A1248" s="668"/>
      <c r="B1248" s="669"/>
      <c r="C1248" s="668"/>
      <c r="D1248" s="271" t="s">
        <v>740</v>
      </c>
      <c r="E1248" s="271">
        <v>101.8</v>
      </c>
      <c r="F1248" s="271">
        <v>152</v>
      </c>
      <c r="G1248" s="271">
        <v>8</v>
      </c>
      <c r="H1248" s="271">
        <v>31.7</v>
      </c>
      <c r="I1248" s="271">
        <v>296.3</v>
      </c>
      <c r="J1248" s="271">
        <v>21.8</v>
      </c>
      <c r="K1248" s="271">
        <v>68.8</v>
      </c>
      <c r="L1248" s="271">
        <v>155.4</v>
      </c>
      <c r="M1248" s="271">
        <v>145.4</v>
      </c>
      <c r="N1248" s="271">
        <v>93.6</v>
      </c>
      <c r="O1248" s="271">
        <v>27.8</v>
      </c>
      <c r="P1248" s="273">
        <v>14.77</v>
      </c>
      <c r="Q1248" s="273">
        <v>14.25</v>
      </c>
      <c r="R1248" s="273">
        <v>14.35</v>
      </c>
      <c r="S1248" s="273">
        <v>14.46</v>
      </c>
      <c r="T1248" s="273">
        <v>722.8</v>
      </c>
      <c r="U1248" s="273">
        <v>4.8295866569978196</v>
      </c>
      <c r="V1248" s="661">
        <v>1</v>
      </c>
    </row>
    <row r="1249" spans="1:22" ht="13.5" customHeight="1">
      <c r="A1249" s="668"/>
      <c r="B1249" s="669"/>
      <c r="C1249" s="668"/>
      <c r="D1249" s="271" t="s">
        <v>783</v>
      </c>
      <c r="E1249" s="271">
        <v>111.3</v>
      </c>
      <c r="F1249" s="271">
        <v>151</v>
      </c>
      <c r="G1249" s="271">
        <v>8.3000000000000007</v>
      </c>
      <c r="H1249" s="271">
        <v>34.9</v>
      </c>
      <c r="I1249" s="271">
        <v>320.48</v>
      </c>
      <c r="J1249" s="271">
        <v>23.9</v>
      </c>
      <c r="K1249" s="271">
        <v>68.48</v>
      </c>
      <c r="L1249" s="271">
        <v>134.4</v>
      </c>
      <c r="M1249" s="271">
        <v>129.80000000000001</v>
      </c>
      <c r="N1249" s="271">
        <v>96.6</v>
      </c>
      <c r="O1249" s="271">
        <v>25.3</v>
      </c>
      <c r="P1249" s="273">
        <v>17.899999999999999</v>
      </c>
      <c r="Q1249" s="273">
        <v>17.7</v>
      </c>
      <c r="R1249" s="273">
        <v>17.75</v>
      </c>
      <c r="S1249" s="273">
        <v>17.78</v>
      </c>
      <c r="T1249" s="273">
        <v>737.2</v>
      </c>
      <c r="U1249" s="273">
        <v>5.6917562724014399</v>
      </c>
      <c r="V1249" s="661">
        <v>5</v>
      </c>
    </row>
    <row r="1250" spans="1:22" ht="13.5" customHeight="1">
      <c r="A1250" s="668"/>
      <c r="B1250" s="669"/>
      <c r="C1250" s="668"/>
      <c r="D1250" s="271" t="s">
        <v>784</v>
      </c>
      <c r="E1250" s="271">
        <v>104.2</v>
      </c>
      <c r="F1250" s="271">
        <v>159</v>
      </c>
      <c r="G1250" s="271">
        <v>7.56</v>
      </c>
      <c r="H1250" s="271">
        <v>36.28</v>
      </c>
      <c r="I1250" s="271">
        <v>379.9</v>
      </c>
      <c r="J1250" s="271">
        <v>26.47</v>
      </c>
      <c r="K1250" s="271">
        <v>73</v>
      </c>
      <c r="L1250" s="271">
        <v>121.4</v>
      </c>
      <c r="M1250" s="271">
        <v>113</v>
      </c>
      <c r="N1250" s="271">
        <v>93.1</v>
      </c>
      <c r="O1250" s="271">
        <v>26.8</v>
      </c>
      <c r="P1250" s="273">
        <v>16.145</v>
      </c>
      <c r="Q1250" s="273">
        <v>16.116</v>
      </c>
      <c r="R1250" s="273">
        <v>16.797000000000001</v>
      </c>
      <c r="S1250" s="273">
        <v>16.353000000000002</v>
      </c>
      <c r="T1250" s="273">
        <v>726.8</v>
      </c>
      <c r="U1250" s="273">
        <v>4.2007168458781301</v>
      </c>
      <c r="V1250" s="661">
        <v>7</v>
      </c>
    </row>
    <row r="1251" spans="1:22" ht="13.5" customHeight="1">
      <c r="A1251" s="668"/>
      <c r="B1251" s="669"/>
      <c r="C1251" s="668"/>
      <c r="D1251" s="271" t="s">
        <v>738</v>
      </c>
      <c r="E1251" s="271">
        <v>110</v>
      </c>
      <c r="F1251" s="271">
        <v>143</v>
      </c>
      <c r="G1251" s="271">
        <v>7.5</v>
      </c>
      <c r="H1251" s="271">
        <v>31</v>
      </c>
      <c r="I1251" s="271">
        <v>313</v>
      </c>
      <c r="J1251" s="271">
        <v>19.899999999999999</v>
      </c>
      <c r="K1251" s="271">
        <v>64.2</v>
      </c>
      <c r="L1251" s="271">
        <v>127.3</v>
      </c>
      <c r="M1251" s="271">
        <v>120.3</v>
      </c>
      <c r="N1251" s="271">
        <v>94.5</v>
      </c>
      <c r="O1251" s="271">
        <v>29.3</v>
      </c>
      <c r="P1251" s="273">
        <v>13.8</v>
      </c>
      <c r="Q1251" s="273">
        <v>14.1</v>
      </c>
      <c r="R1251" s="273">
        <v>14.4</v>
      </c>
      <c r="S1251" s="273">
        <v>14.1</v>
      </c>
      <c r="T1251" s="273">
        <v>703.7</v>
      </c>
      <c r="U1251" s="273">
        <v>2.1038885664538598</v>
      </c>
      <c r="V1251" s="661">
        <v>8</v>
      </c>
    </row>
    <row r="1252" spans="1:22" ht="13.5" customHeight="1">
      <c r="A1252" s="668"/>
      <c r="B1252" s="669"/>
      <c r="C1252" s="668"/>
      <c r="D1252" s="271" t="s">
        <v>785</v>
      </c>
      <c r="E1252" s="271">
        <v>102</v>
      </c>
      <c r="F1252" s="271">
        <v>158</v>
      </c>
      <c r="G1252" s="271">
        <v>8.89</v>
      </c>
      <c r="H1252" s="271">
        <v>26.29</v>
      </c>
      <c r="I1252" s="271">
        <v>295.70999999999998</v>
      </c>
      <c r="J1252" s="271">
        <v>22.16</v>
      </c>
      <c r="K1252" s="271">
        <v>84.3</v>
      </c>
      <c r="L1252" s="271">
        <v>94.1</v>
      </c>
      <c r="M1252" s="271">
        <v>89.2</v>
      </c>
      <c r="N1252" s="271">
        <v>94.8</v>
      </c>
      <c r="O1252" s="271">
        <v>25.3</v>
      </c>
      <c r="P1252" s="273">
        <v>11.74</v>
      </c>
      <c r="Q1252" s="273">
        <v>12.52</v>
      </c>
      <c r="R1252" s="273">
        <v>12.55</v>
      </c>
      <c r="S1252" s="273">
        <v>12.27</v>
      </c>
      <c r="T1252" s="273">
        <v>613.54999999999995</v>
      </c>
      <c r="U1252" s="273">
        <v>2.8635136721042</v>
      </c>
      <c r="V1252" s="661">
        <v>5</v>
      </c>
    </row>
    <row r="1253" spans="1:22" ht="13.5" customHeight="1">
      <c r="A1253" s="668"/>
      <c r="B1253" s="669"/>
      <c r="C1253" s="668"/>
      <c r="D1253" s="271" t="s">
        <v>786</v>
      </c>
      <c r="E1253" s="271">
        <v>87</v>
      </c>
      <c r="F1253" s="271">
        <v>150</v>
      </c>
      <c r="G1253" s="271">
        <v>6.7</v>
      </c>
      <c r="H1253" s="271">
        <v>24.1</v>
      </c>
      <c r="I1253" s="271">
        <v>359.7</v>
      </c>
      <c r="J1253" s="271">
        <v>17.8</v>
      </c>
      <c r="K1253" s="271">
        <v>73.900000000000006</v>
      </c>
      <c r="L1253" s="271">
        <v>135.30000000000001</v>
      </c>
      <c r="M1253" s="271">
        <v>125.6</v>
      </c>
      <c r="N1253" s="271">
        <v>92.8</v>
      </c>
      <c r="O1253" s="271">
        <v>29.6</v>
      </c>
      <c r="P1253" s="273">
        <v>14.4</v>
      </c>
      <c r="Q1253" s="273">
        <v>13.54</v>
      </c>
      <c r="R1253" s="273">
        <v>13.85</v>
      </c>
      <c r="S1253" s="273">
        <v>13.93</v>
      </c>
      <c r="T1253" s="273">
        <v>696.5</v>
      </c>
      <c r="U1253" s="273">
        <v>2.5773195876288701</v>
      </c>
      <c r="V1253" s="661">
        <v>8</v>
      </c>
    </row>
    <row r="1254" spans="1:22" ht="13.5" customHeight="1">
      <c r="A1254" s="668"/>
      <c r="B1254" s="669"/>
      <c r="C1254" s="668"/>
      <c r="D1254" s="271" t="s">
        <v>787</v>
      </c>
      <c r="E1254" s="271">
        <v>109.6</v>
      </c>
      <c r="F1254" s="271">
        <v>147</v>
      </c>
      <c r="G1254" s="271">
        <v>8.4</v>
      </c>
      <c r="H1254" s="271">
        <v>30.5</v>
      </c>
      <c r="I1254" s="271">
        <v>363.6</v>
      </c>
      <c r="J1254" s="271">
        <v>24.2</v>
      </c>
      <c r="K1254" s="271">
        <v>79.400000000000006</v>
      </c>
      <c r="L1254" s="271">
        <v>120.7</v>
      </c>
      <c r="M1254" s="271">
        <v>118.1</v>
      </c>
      <c r="N1254" s="271">
        <v>97.8</v>
      </c>
      <c r="O1254" s="271">
        <v>28.3</v>
      </c>
      <c r="P1254" s="273">
        <v>17.38</v>
      </c>
      <c r="Q1254" s="273">
        <v>16.96</v>
      </c>
      <c r="R1254" s="273">
        <v>17.62</v>
      </c>
      <c r="S1254" s="273">
        <v>17.32</v>
      </c>
      <c r="T1254" s="273">
        <v>740.2</v>
      </c>
      <c r="U1254" s="273">
        <v>5.2616609783845298</v>
      </c>
      <c r="V1254" s="661">
        <v>7</v>
      </c>
    </row>
    <row r="1255" spans="1:22" ht="13.5" customHeight="1">
      <c r="A1255" s="668"/>
      <c r="B1255" s="669"/>
      <c r="C1255" s="668"/>
      <c r="D1255" s="271" t="s">
        <v>788</v>
      </c>
      <c r="E1255" s="271">
        <v>92.5</v>
      </c>
      <c r="F1255" s="271">
        <v>152</v>
      </c>
      <c r="G1255" s="271">
        <v>7.3</v>
      </c>
      <c r="H1255" s="271">
        <v>25.2</v>
      </c>
      <c r="I1255" s="271">
        <v>345</v>
      </c>
      <c r="J1255" s="271">
        <v>21.6</v>
      </c>
      <c r="K1255" s="271">
        <v>85.5</v>
      </c>
      <c r="L1255" s="271">
        <v>141.6</v>
      </c>
      <c r="M1255" s="271">
        <v>136.2192</v>
      </c>
      <c r="N1255" s="271">
        <v>96.2</v>
      </c>
      <c r="O1255" s="271">
        <v>26</v>
      </c>
      <c r="P1255" s="273">
        <v>13.56</v>
      </c>
      <c r="Q1255" s="273">
        <v>13.67</v>
      </c>
      <c r="R1255" s="273">
        <v>12.99</v>
      </c>
      <c r="S1255" s="273">
        <v>13.4066666666667</v>
      </c>
      <c r="T1255" s="273">
        <v>670.33333333333303</v>
      </c>
      <c r="U1255" s="273">
        <v>4.5489992201715603</v>
      </c>
      <c r="V1255" s="661">
        <v>3</v>
      </c>
    </row>
    <row r="1256" spans="1:22" ht="13.5" customHeight="1">
      <c r="A1256" s="668"/>
      <c r="B1256" s="669"/>
      <c r="C1256" s="668"/>
      <c r="D1256" s="271" t="s">
        <v>789</v>
      </c>
      <c r="E1256" s="271">
        <v>88</v>
      </c>
      <c r="F1256" s="271">
        <v>151</v>
      </c>
      <c r="G1256" s="271">
        <v>7.4</v>
      </c>
      <c r="H1256" s="271">
        <v>32.200000000000003</v>
      </c>
      <c r="I1256" s="271">
        <v>335.1</v>
      </c>
      <c r="J1256" s="271">
        <v>23.4</v>
      </c>
      <c r="K1256" s="271">
        <v>72.7</v>
      </c>
      <c r="L1256" s="271">
        <v>136.80000000000001</v>
      </c>
      <c r="M1256" s="271">
        <v>128.4</v>
      </c>
      <c r="N1256" s="271">
        <v>93.9</v>
      </c>
      <c r="O1256" s="271">
        <v>27.5</v>
      </c>
      <c r="P1256" s="273">
        <v>13.15</v>
      </c>
      <c r="Q1256" s="273">
        <v>13.25</v>
      </c>
      <c r="R1256" s="273">
        <v>13.15</v>
      </c>
      <c r="S1256" s="273">
        <v>13.1833333333333</v>
      </c>
      <c r="T1256" s="273">
        <v>659.16666666666697</v>
      </c>
      <c r="U1256" s="273">
        <v>12.007929764939099</v>
      </c>
      <c r="V1256" s="661">
        <v>2</v>
      </c>
    </row>
    <row r="1257" spans="1:22" s="462" customFormat="1" ht="13.5" customHeight="1">
      <c r="A1257" s="670"/>
      <c r="B1257" s="669"/>
      <c r="C1257" s="670"/>
      <c r="D1257" s="304" t="s">
        <v>745</v>
      </c>
      <c r="E1257" s="304">
        <v>99.483333333333306</v>
      </c>
      <c r="F1257" s="304">
        <v>150.916666666667</v>
      </c>
      <c r="G1257" s="304">
        <v>8.00416666666667</v>
      </c>
      <c r="H1257" s="304">
        <v>30.7983333333333</v>
      </c>
      <c r="I1257" s="304">
        <v>330.28583333333302</v>
      </c>
      <c r="J1257" s="304">
        <v>22.928333333333299</v>
      </c>
      <c r="K1257" s="304">
        <v>74.848333333333301</v>
      </c>
      <c r="L1257" s="304">
        <v>127.258333333333</v>
      </c>
      <c r="M1257" s="304">
        <v>120.5316</v>
      </c>
      <c r="N1257" s="304">
        <v>94.715000000000003</v>
      </c>
      <c r="O1257" s="304">
        <v>27.2454545454545</v>
      </c>
      <c r="P1257" s="303">
        <v>14.79875</v>
      </c>
      <c r="Q1257" s="303">
        <v>14.7321666666667</v>
      </c>
      <c r="R1257" s="303">
        <v>14.8630833333333</v>
      </c>
      <c r="S1257" s="303">
        <v>14.797194444444401</v>
      </c>
      <c r="T1257" s="303">
        <v>700.95009602194796</v>
      </c>
      <c r="U1257" s="303">
        <v>4.9188979065348999</v>
      </c>
      <c r="V1257" s="662">
        <v>3</v>
      </c>
    </row>
    <row r="1258" spans="1:22" ht="13.5" customHeight="1">
      <c r="A1258" s="666" t="s">
        <v>758</v>
      </c>
      <c r="B1258" s="669"/>
      <c r="C1258" s="666" t="s">
        <v>790</v>
      </c>
      <c r="D1258" s="271" t="s">
        <v>780</v>
      </c>
      <c r="E1258" s="271">
        <v>99.2</v>
      </c>
      <c r="F1258" s="271">
        <v>146</v>
      </c>
      <c r="G1258" s="271">
        <v>8.6300000000000008</v>
      </c>
      <c r="H1258" s="271">
        <v>31.68</v>
      </c>
      <c r="I1258" s="271">
        <v>389.67</v>
      </c>
      <c r="J1258" s="271">
        <v>25.66</v>
      </c>
      <c r="K1258" s="271">
        <v>81</v>
      </c>
      <c r="L1258" s="271">
        <v>111.3</v>
      </c>
      <c r="M1258" s="271">
        <v>100.8</v>
      </c>
      <c r="N1258" s="271">
        <v>90.57</v>
      </c>
      <c r="O1258" s="271">
        <v>28</v>
      </c>
      <c r="P1258" s="273">
        <v>384.5</v>
      </c>
      <c r="Q1258" s="273">
        <v>406</v>
      </c>
      <c r="R1258" s="273"/>
      <c r="S1258" s="273">
        <v>395.25</v>
      </c>
      <c r="T1258" s="273">
        <v>646.16</v>
      </c>
      <c r="U1258" s="273">
        <v>2.3976673058333202</v>
      </c>
      <c r="V1258" s="661">
        <v>1</v>
      </c>
    </row>
    <row r="1259" spans="1:22" ht="13.5" customHeight="1">
      <c r="A1259" s="668"/>
      <c r="B1259" s="669"/>
      <c r="C1259" s="668"/>
      <c r="D1259" s="271" t="s">
        <v>781</v>
      </c>
      <c r="E1259" s="271">
        <v>92</v>
      </c>
      <c r="F1259" s="271">
        <v>148</v>
      </c>
      <c r="G1259" s="271">
        <v>10</v>
      </c>
      <c r="H1259" s="271">
        <v>35.799999999999997</v>
      </c>
      <c r="I1259" s="271">
        <v>258</v>
      </c>
      <c r="J1259" s="271">
        <v>25.4</v>
      </c>
      <c r="K1259" s="271">
        <v>71</v>
      </c>
      <c r="L1259" s="271">
        <v>129</v>
      </c>
      <c r="M1259" s="271">
        <v>125</v>
      </c>
      <c r="N1259" s="271">
        <v>97</v>
      </c>
      <c r="O1259" s="271"/>
      <c r="P1259" s="273">
        <v>365</v>
      </c>
      <c r="Q1259" s="273">
        <v>358</v>
      </c>
      <c r="R1259" s="273"/>
      <c r="S1259" s="273">
        <v>361.5</v>
      </c>
      <c r="T1259" s="273">
        <v>723</v>
      </c>
      <c r="U1259" s="273">
        <v>9.87841945288754</v>
      </c>
      <c r="V1259" s="661">
        <v>1</v>
      </c>
    </row>
    <row r="1260" spans="1:22" ht="13.5" customHeight="1">
      <c r="A1260" s="668"/>
      <c r="B1260" s="669"/>
      <c r="C1260" s="668"/>
      <c r="D1260" s="271" t="s">
        <v>782</v>
      </c>
      <c r="E1260" s="271">
        <v>97</v>
      </c>
      <c r="F1260" s="271">
        <v>152</v>
      </c>
      <c r="G1260" s="271">
        <v>7.9</v>
      </c>
      <c r="H1260" s="271">
        <v>33.200000000000003</v>
      </c>
      <c r="I1260" s="271">
        <v>320.25</v>
      </c>
      <c r="J1260" s="271">
        <v>21.5</v>
      </c>
      <c r="K1260" s="271">
        <v>64.760000000000005</v>
      </c>
      <c r="L1260" s="271">
        <v>129.69999999999999</v>
      </c>
      <c r="M1260" s="271">
        <v>121.4</v>
      </c>
      <c r="N1260" s="271">
        <v>93.6</v>
      </c>
      <c r="O1260" s="271">
        <v>26.8</v>
      </c>
      <c r="P1260" s="273">
        <v>351.5</v>
      </c>
      <c r="Q1260" s="273">
        <v>349.7</v>
      </c>
      <c r="R1260" s="273"/>
      <c r="S1260" s="273">
        <v>350.6</v>
      </c>
      <c r="T1260" s="273">
        <v>701.2</v>
      </c>
      <c r="U1260" s="273">
        <v>4.7818290496114804</v>
      </c>
      <c r="V1260" s="661">
        <v>1</v>
      </c>
    </row>
    <row r="1261" spans="1:22" ht="13.5" customHeight="1">
      <c r="A1261" s="668"/>
      <c r="B1261" s="669"/>
      <c r="C1261" s="668"/>
      <c r="D1261" s="271" t="s">
        <v>740</v>
      </c>
      <c r="E1261" s="271">
        <v>101.8</v>
      </c>
      <c r="F1261" s="271">
        <v>152</v>
      </c>
      <c r="G1261" s="271">
        <v>8</v>
      </c>
      <c r="H1261" s="271">
        <v>32.1</v>
      </c>
      <c r="I1261" s="271">
        <v>301.3</v>
      </c>
      <c r="J1261" s="271">
        <v>22.3</v>
      </c>
      <c r="K1261" s="271">
        <v>69.5</v>
      </c>
      <c r="L1261" s="271">
        <v>158.6</v>
      </c>
      <c r="M1261" s="271">
        <v>146.19999999999999</v>
      </c>
      <c r="N1261" s="271">
        <v>92.2</v>
      </c>
      <c r="O1261" s="271">
        <v>27.8</v>
      </c>
      <c r="P1261" s="273">
        <v>183.69</v>
      </c>
      <c r="Q1261" s="273">
        <v>184.88</v>
      </c>
      <c r="R1261" s="273"/>
      <c r="S1261" s="273">
        <v>184.285</v>
      </c>
      <c r="T1261" s="273">
        <v>737.1</v>
      </c>
      <c r="U1261" s="273">
        <v>5.61685055165497</v>
      </c>
      <c r="V1261" s="661">
        <v>1</v>
      </c>
    </row>
    <row r="1262" spans="1:22" ht="13.5" customHeight="1">
      <c r="A1262" s="668"/>
      <c r="B1262" s="669"/>
      <c r="C1262" s="668"/>
      <c r="D1262" s="271" t="s">
        <v>784</v>
      </c>
      <c r="E1262" s="271">
        <v>100.4</v>
      </c>
      <c r="F1262" s="271">
        <v>160</v>
      </c>
      <c r="G1262" s="271">
        <v>7.8</v>
      </c>
      <c r="H1262" s="271">
        <v>38.43</v>
      </c>
      <c r="I1262" s="271">
        <v>392.7</v>
      </c>
      <c r="J1262" s="271">
        <v>26.54</v>
      </c>
      <c r="K1262" s="271">
        <v>69.099999999999994</v>
      </c>
      <c r="L1262" s="271">
        <v>118.1</v>
      </c>
      <c r="M1262" s="271">
        <v>113.1</v>
      </c>
      <c r="N1262" s="271">
        <v>95.8</v>
      </c>
      <c r="O1262" s="271">
        <v>27.1</v>
      </c>
      <c r="P1262" s="273">
        <v>374.94</v>
      </c>
      <c r="Q1262" s="273">
        <v>359.56</v>
      </c>
      <c r="R1262" s="273"/>
      <c r="S1262" s="273">
        <v>367.25</v>
      </c>
      <c r="T1262" s="273">
        <v>734.5</v>
      </c>
      <c r="U1262" s="273">
        <v>2.6411403018446</v>
      </c>
      <c r="V1262" s="661">
        <v>1</v>
      </c>
    </row>
    <row r="1263" spans="1:22" ht="13.5" customHeight="1">
      <c r="A1263" s="668"/>
      <c r="B1263" s="669"/>
      <c r="C1263" s="668"/>
      <c r="D1263" s="271" t="s">
        <v>738</v>
      </c>
      <c r="E1263" s="271">
        <v>119</v>
      </c>
      <c r="F1263" s="271">
        <v>151</v>
      </c>
      <c r="G1263" s="271">
        <v>7.2</v>
      </c>
      <c r="H1263" s="271">
        <v>35.6</v>
      </c>
      <c r="I1263" s="271">
        <v>394</v>
      </c>
      <c r="J1263" s="271">
        <v>21.43</v>
      </c>
      <c r="K1263" s="271">
        <v>60.2</v>
      </c>
      <c r="L1263" s="271">
        <v>124.4</v>
      </c>
      <c r="M1263" s="271">
        <v>116.4</v>
      </c>
      <c r="N1263" s="271">
        <v>93.6</v>
      </c>
      <c r="O1263" s="271">
        <v>28.27</v>
      </c>
      <c r="P1263" s="273">
        <v>177.51</v>
      </c>
      <c r="Q1263" s="273">
        <v>175.62</v>
      </c>
      <c r="R1263" s="273"/>
      <c r="S1263" s="273">
        <v>176.565</v>
      </c>
      <c r="T1263" s="273">
        <v>700.7</v>
      </c>
      <c r="U1263" s="273">
        <v>1.4962990859973699</v>
      </c>
      <c r="V1263" s="661">
        <v>1</v>
      </c>
    </row>
    <row r="1264" spans="1:22" ht="13.5" customHeight="1">
      <c r="A1264" s="668"/>
      <c r="B1264" s="669"/>
      <c r="C1264" s="668"/>
      <c r="D1264" s="271" t="s">
        <v>785</v>
      </c>
      <c r="E1264" s="271">
        <v>104</v>
      </c>
      <c r="F1264" s="271">
        <v>161</v>
      </c>
      <c r="G1264" s="271">
        <v>10.130000000000001</v>
      </c>
      <c r="H1264" s="271">
        <v>30.02</v>
      </c>
      <c r="I1264" s="271">
        <v>296.35000000000002</v>
      </c>
      <c r="J1264" s="271">
        <v>22.45</v>
      </c>
      <c r="K1264" s="271">
        <v>74.78</v>
      </c>
      <c r="L1264" s="271">
        <v>116.27</v>
      </c>
      <c r="M1264" s="271">
        <v>111.9</v>
      </c>
      <c r="N1264" s="271">
        <v>96.26</v>
      </c>
      <c r="O1264" s="271">
        <v>27.85</v>
      </c>
      <c r="P1264" s="273">
        <v>368.15</v>
      </c>
      <c r="Q1264" s="273">
        <v>342.11</v>
      </c>
      <c r="R1264" s="273"/>
      <c r="S1264" s="273">
        <v>355.13</v>
      </c>
      <c r="T1264" s="273">
        <v>710.26</v>
      </c>
      <c r="U1264" s="273">
        <v>3.0984169905924602E-2</v>
      </c>
      <c r="V1264" s="661">
        <v>1</v>
      </c>
    </row>
    <row r="1265" spans="1:22" ht="13.5" customHeight="1">
      <c r="A1265" s="668"/>
      <c r="B1265" s="669"/>
      <c r="C1265" s="668"/>
      <c r="D1265" s="271" t="s">
        <v>788</v>
      </c>
      <c r="E1265" s="271">
        <v>92.5</v>
      </c>
      <c r="F1265" s="271">
        <v>152</v>
      </c>
      <c r="G1265" s="271">
        <v>7.3</v>
      </c>
      <c r="H1265" s="271">
        <v>25.2</v>
      </c>
      <c r="I1265" s="271">
        <v>345</v>
      </c>
      <c r="J1265" s="271">
        <v>21.6</v>
      </c>
      <c r="K1265" s="271">
        <v>85.5</v>
      </c>
      <c r="L1265" s="271">
        <v>121.6</v>
      </c>
      <c r="M1265" s="271">
        <v>117</v>
      </c>
      <c r="N1265" s="271">
        <v>96.2</v>
      </c>
      <c r="O1265" s="271">
        <v>26</v>
      </c>
      <c r="P1265" s="273">
        <v>152</v>
      </c>
      <c r="Q1265" s="273">
        <v>159</v>
      </c>
      <c r="R1265" s="273"/>
      <c r="S1265" s="273">
        <v>155.5</v>
      </c>
      <c r="T1265" s="273">
        <v>622</v>
      </c>
      <c r="U1265" s="273">
        <v>4.9611879851501799</v>
      </c>
      <c r="V1265" s="661">
        <v>1</v>
      </c>
    </row>
    <row r="1266" spans="1:22" ht="13.5" customHeight="1">
      <c r="A1266" s="668"/>
      <c r="B1266" s="669"/>
      <c r="C1266" s="668"/>
      <c r="D1266" s="271" t="s">
        <v>789</v>
      </c>
      <c r="E1266" s="271">
        <v>98.4</v>
      </c>
      <c r="F1266" s="271">
        <v>149</v>
      </c>
      <c r="G1266" s="271">
        <v>6.8</v>
      </c>
      <c r="H1266" s="271">
        <v>36.5</v>
      </c>
      <c r="I1266" s="271">
        <v>432.8</v>
      </c>
      <c r="J1266" s="271">
        <v>22.48</v>
      </c>
      <c r="K1266" s="271">
        <v>61.6</v>
      </c>
      <c r="L1266" s="271">
        <v>126.4</v>
      </c>
      <c r="M1266" s="271">
        <v>122.4</v>
      </c>
      <c r="N1266" s="271">
        <v>96.8</v>
      </c>
      <c r="O1266" s="271">
        <v>27.2</v>
      </c>
      <c r="P1266" s="273">
        <v>239</v>
      </c>
      <c r="Q1266" s="273">
        <v>210.5</v>
      </c>
      <c r="R1266" s="273"/>
      <c r="S1266" s="273">
        <v>224.75</v>
      </c>
      <c r="T1266" s="273">
        <v>666.9</v>
      </c>
      <c r="U1266" s="273">
        <v>6.6187050359712201</v>
      </c>
      <c r="V1266" s="661">
        <v>1</v>
      </c>
    </row>
    <row r="1267" spans="1:22" ht="13.5" customHeight="1">
      <c r="A1267" s="668"/>
      <c r="B1267" s="669"/>
      <c r="C1267" s="668"/>
      <c r="D1267" s="271" t="s">
        <v>804</v>
      </c>
      <c r="E1267" s="271">
        <v>97</v>
      </c>
      <c r="F1267" s="271">
        <v>151</v>
      </c>
      <c r="G1267" s="271">
        <v>8.4</v>
      </c>
      <c r="H1267" s="271">
        <v>32.700000000000003</v>
      </c>
      <c r="I1267" s="271">
        <v>289.3</v>
      </c>
      <c r="J1267" s="271">
        <v>23.7</v>
      </c>
      <c r="K1267" s="271">
        <v>72.5</v>
      </c>
      <c r="L1267" s="271">
        <v>134.1</v>
      </c>
      <c r="M1267" s="271">
        <v>122.8</v>
      </c>
      <c r="N1267" s="271">
        <v>91.6</v>
      </c>
      <c r="O1267" s="271">
        <v>26.8</v>
      </c>
      <c r="P1267" s="273">
        <v>333.2</v>
      </c>
      <c r="Q1267" s="273">
        <v>335.4</v>
      </c>
      <c r="R1267" s="273"/>
      <c r="S1267" s="273">
        <v>334.3</v>
      </c>
      <c r="T1267" s="273">
        <v>668.6</v>
      </c>
      <c r="U1267" s="273">
        <v>5.6573957016434999</v>
      </c>
      <c r="V1267" s="661">
        <v>1</v>
      </c>
    </row>
    <row r="1268" spans="1:22" s="462" customFormat="1" ht="13.5" customHeight="1">
      <c r="A1268" s="670"/>
      <c r="B1268" s="671"/>
      <c r="C1268" s="670"/>
      <c r="D1268" s="304" t="s">
        <v>745</v>
      </c>
      <c r="E1268" s="304">
        <v>100.13</v>
      </c>
      <c r="F1268" s="304">
        <v>152.19999999999999</v>
      </c>
      <c r="G1268" s="304">
        <v>8.2159999999999993</v>
      </c>
      <c r="H1268" s="304">
        <v>33.122999999999998</v>
      </c>
      <c r="I1268" s="304">
        <v>341.93700000000001</v>
      </c>
      <c r="J1268" s="304">
        <v>23.306000000000001</v>
      </c>
      <c r="K1268" s="304">
        <v>70.994</v>
      </c>
      <c r="L1268" s="304">
        <v>126.947</v>
      </c>
      <c r="M1268" s="304">
        <v>119.7</v>
      </c>
      <c r="N1268" s="304">
        <v>94.363</v>
      </c>
      <c r="O1268" s="304">
        <v>27.313333333333301</v>
      </c>
      <c r="P1268" s="303">
        <v>292.94900000000001</v>
      </c>
      <c r="Q1268" s="303">
        <v>288.077</v>
      </c>
      <c r="R1268" s="303"/>
      <c r="S1268" s="303">
        <v>290.51299999999998</v>
      </c>
      <c r="T1268" s="303">
        <v>691.04200000000003</v>
      </c>
      <c r="U1268" s="303">
        <v>4.3390950379282103</v>
      </c>
      <c r="V1268" s="662">
        <v>1</v>
      </c>
    </row>
    <row r="1269" spans="1:22" ht="13.5" customHeight="1">
      <c r="A1269" s="672" t="s">
        <v>791</v>
      </c>
      <c r="B1269" s="511" t="s">
        <v>1184</v>
      </c>
      <c r="C1269" s="771" t="s">
        <v>1028</v>
      </c>
      <c r="D1269" s="492" t="s">
        <v>1029</v>
      </c>
      <c r="E1269" s="286">
        <v>90.2</v>
      </c>
      <c r="F1269" s="286">
        <v>140</v>
      </c>
      <c r="G1269" s="286">
        <v>7</v>
      </c>
      <c r="H1269" s="286">
        <v>34.1</v>
      </c>
      <c r="I1269" s="286">
        <v>387.1</v>
      </c>
      <c r="J1269" s="286">
        <v>25.9</v>
      </c>
      <c r="K1269" s="286">
        <v>76</v>
      </c>
      <c r="L1269" s="286">
        <v>113.1</v>
      </c>
      <c r="M1269" s="286">
        <v>104.8</v>
      </c>
      <c r="N1269" s="286">
        <v>92.7</v>
      </c>
      <c r="O1269" s="286">
        <v>24.78</v>
      </c>
      <c r="P1269" s="286">
        <v>15.02</v>
      </c>
      <c r="Q1269" s="286">
        <v>15.24</v>
      </c>
      <c r="R1269" s="286">
        <v>14.62</v>
      </c>
      <c r="S1269" s="286">
        <v>14.96</v>
      </c>
      <c r="T1269" s="286">
        <v>639.29999999999995</v>
      </c>
      <c r="U1269" s="286">
        <v>4.8099999999999996</v>
      </c>
      <c r="V1269" s="673">
        <v>2</v>
      </c>
    </row>
    <row r="1270" spans="1:22" ht="13.5" customHeight="1">
      <c r="A1270" s="674"/>
      <c r="B1270" s="511"/>
      <c r="C1270" s="772"/>
      <c r="D1270" s="492" t="s">
        <v>706</v>
      </c>
      <c r="E1270" s="286">
        <v>77</v>
      </c>
      <c r="F1270" s="286">
        <v>152</v>
      </c>
      <c r="G1270" s="286">
        <v>9.5</v>
      </c>
      <c r="H1270" s="286">
        <v>32.700000000000003</v>
      </c>
      <c r="I1270" s="286">
        <v>344.21</v>
      </c>
      <c r="J1270" s="286">
        <v>22.5</v>
      </c>
      <c r="K1270" s="286">
        <v>69.23</v>
      </c>
      <c r="L1270" s="286">
        <v>132.19999999999999</v>
      </c>
      <c r="M1270" s="286">
        <v>123.8</v>
      </c>
      <c r="N1270" s="286">
        <v>93.6</v>
      </c>
      <c r="O1270" s="286">
        <v>28.3</v>
      </c>
      <c r="P1270" s="286">
        <v>14.85</v>
      </c>
      <c r="Q1270" s="286">
        <v>15.7</v>
      </c>
      <c r="R1270" s="286">
        <v>15.05</v>
      </c>
      <c r="S1270" s="286">
        <v>15.2</v>
      </c>
      <c r="T1270" s="286">
        <v>760</v>
      </c>
      <c r="U1270" s="286">
        <v>8.44</v>
      </c>
      <c r="V1270" s="673">
        <v>1</v>
      </c>
    </row>
    <row r="1271" spans="1:22" ht="13.5" customHeight="1">
      <c r="A1271" s="674"/>
      <c r="B1271" s="511"/>
      <c r="C1271" s="772"/>
      <c r="D1271" s="492" t="s">
        <v>702</v>
      </c>
      <c r="E1271" s="286">
        <v>96</v>
      </c>
      <c r="F1271" s="286">
        <v>150</v>
      </c>
      <c r="G1271" s="286">
        <v>7.5</v>
      </c>
      <c r="H1271" s="286">
        <v>35.700000000000003</v>
      </c>
      <c r="I1271" s="286">
        <v>376</v>
      </c>
      <c r="J1271" s="286">
        <v>24.6</v>
      </c>
      <c r="K1271" s="286">
        <v>68.900000000000006</v>
      </c>
      <c r="L1271" s="286">
        <v>116.3</v>
      </c>
      <c r="M1271" s="286">
        <v>109.1</v>
      </c>
      <c r="N1271" s="286">
        <v>93.8</v>
      </c>
      <c r="O1271" s="286">
        <v>23.8</v>
      </c>
      <c r="P1271" s="286">
        <v>15.8</v>
      </c>
      <c r="Q1271" s="286">
        <v>15.1</v>
      </c>
      <c r="R1271" s="286">
        <v>15.25</v>
      </c>
      <c r="S1271" s="286">
        <v>15.4</v>
      </c>
      <c r="T1271" s="286">
        <v>678.8</v>
      </c>
      <c r="U1271" s="286">
        <v>6.2</v>
      </c>
      <c r="V1271" s="673">
        <v>3</v>
      </c>
    </row>
    <row r="1272" spans="1:22" ht="13.5" customHeight="1">
      <c r="A1272" s="674"/>
      <c r="B1272" s="511"/>
      <c r="C1272" s="772"/>
      <c r="D1272" s="492" t="s">
        <v>1030</v>
      </c>
      <c r="E1272" s="286">
        <v>104.6</v>
      </c>
      <c r="F1272" s="286">
        <v>141</v>
      </c>
      <c r="G1272" s="286">
        <v>4.4000000000000004</v>
      </c>
      <c r="H1272" s="286">
        <v>26.2</v>
      </c>
      <c r="I1272" s="286">
        <v>495.45</v>
      </c>
      <c r="J1272" s="286">
        <v>18.899999999999999</v>
      </c>
      <c r="K1272" s="286">
        <v>72.14</v>
      </c>
      <c r="L1272" s="286">
        <v>194.75</v>
      </c>
      <c r="M1272" s="286">
        <v>170.24</v>
      </c>
      <c r="N1272" s="286">
        <v>87.42</v>
      </c>
      <c r="O1272" s="286">
        <v>21.61</v>
      </c>
      <c r="P1272" s="286">
        <v>13.48</v>
      </c>
      <c r="Q1272" s="286">
        <v>13.62</v>
      </c>
      <c r="R1272" s="286">
        <v>13.79</v>
      </c>
      <c r="S1272" s="286">
        <v>13.63</v>
      </c>
      <c r="T1272" s="286">
        <v>681.5</v>
      </c>
      <c r="U1272" s="286">
        <v>3.73</v>
      </c>
      <c r="V1272" s="673">
        <v>4</v>
      </c>
    </row>
    <row r="1273" spans="1:22" ht="13.5" customHeight="1">
      <c r="A1273" s="674"/>
      <c r="B1273" s="511"/>
      <c r="C1273" s="772"/>
      <c r="D1273" s="492" t="s">
        <v>1031</v>
      </c>
      <c r="E1273" s="286">
        <v>94.6</v>
      </c>
      <c r="F1273" s="286">
        <v>146</v>
      </c>
      <c r="G1273" s="286">
        <v>5.69</v>
      </c>
      <c r="H1273" s="286">
        <v>33.1</v>
      </c>
      <c r="I1273" s="286">
        <v>79.8</v>
      </c>
      <c r="J1273" s="286">
        <v>26.3</v>
      </c>
      <c r="K1273" s="286">
        <v>79.5</v>
      </c>
      <c r="L1273" s="286">
        <v>116.86</v>
      </c>
      <c r="M1273" s="286">
        <v>112.61</v>
      </c>
      <c r="N1273" s="286">
        <v>96.36</v>
      </c>
      <c r="O1273" s="286">
        <v>23.5</v>
      </c>
      <c r="P1273" s="286">
        <v>13.45</v>
      </c>
      <c r="Q1273" s="286">
        <v>13.23</v>
      </c>
      <c r="R1273" s="286">
        <v>13.39</v>
      </c>
      <c r="S1273" s="286">
        <v>13.36</v>
      </c>
      <c r="T1273" s="286">
        <v>667.9</v>
      </c>
      <c r="U1273" s="286">
        <v>7.13</v>
      </c>
      <c r="V1273" s="673">
        <v>1</v>
      </c>
    </row>
    <row r="1274" spans="1:22" ht="13.5" customHeight="1">
      <c r="A1274" s="674"/>
      <c r="B1274" s="511"/>
      <c r="C1274" s="772"/>
      <c r="D1274" s="492" t="s">
        <v>1032</v>
      </c>
      <c r="E1274" s="286">
        <v>95.1</v>
      </c>
      <c r="F1274" s="286">
        <v>147</v>
      </c>
      <c r="G1274" s="286">
        <v>7.4</v>
      </c>
      <c r="H1274" s="286">
        <v>28.62</v>
      </c>
      <c r="I1274" s="286">
        <v>286.756756756757</v>
      </c>
      <c r="J1274" s="286">
        <v>22.3333333333333</v>
      </c>
      <c r="K1274" s="286">
        <f>J1274/H1274*100</f>
        <v>78.034008851618793</v>
      </c>
      <c r="L1274" s="286">
        <v>170.6</v>
      </c>
      <c r="M1274" s="286">
        <f>L1274*N1274/100</f>
        <v>140.06259999999997</v>
      </c>
      <c r="N1274" s="286">
        <v>82.1</v>
      </c>
      <c r="O1274" s="286">
        <v>24.2</v>
      </c>
      <c r="P1274" s="286">
        <v>14.34</v>
      </c>
      <c r="Q1274" s="286">
        <v>14.86</v>
      </c>
      <c r="R1274" s="286">
        <v>14.62</v>
      </c>
      <c r="S1274" s="286">
        <v>14.606666666666699</v>
      </c>
      <c r="T1274" s="286">
        <v>730.33333333333303</v>
      </c>
      <c r="U1274" s="286">
        <v>7.1388403968684901</v>
      </c>
      <c r="V1274" s="673">
        <v>4</v>
      </c>
    </row>
    <row r="1275" spans="1:22" ht="13.5" customHeight="1">
      <c r="A1275" s="674"/>
      <c r="B1275" s="511"/>
      <c r="C1275" s="772"/>
      <c r="D1275" s="492" t="s">
        <v>1033</v>
      </c>
      <c r="E1275" s="286">
        <v>90.2</v>
      </c>
      <c r="F1275" s="286">
        <v>149</v>
      </c>
      <c r="G1275" s="286">
        <v>7.41</v>
      </c>
      <c r="H1275" s="286">
        <v>30.8</v>
      </c>
      <c r="I1275" s="286">
        <v>388.66</v>
      </c>
      <c r="J1275" s="286">
        <v>26.1</v>
      </c>
      <c r="K1275" s="286">
        <v>84.7</v>
      </c>
      <c r="L1275" s="286">
        <v>134.19999999999999</v>
      </c>
      <c r="M1275" s="286">
        <v>126.2</v>
      </c>
      <c r="N1275" s="286">
        <v>94</v>
      </c>
      <c r="O1275" s="286">
        <v>22.7</v>
      </c>
      <c r="P1275" s="286">
        <v>14.5</v>
      </c>
      <c r="Q1275" s="286">
        <v>14.7</v>
      </c>
      <c r="R1275" s="286">
        <v>14.6</v>
      </c>
      <c r="S1275" s="286">
        <v>14.6</v>
      </c>
      <c r="T1275" s="286">
        <v>730</v>
      </c>
      <c r="U1275" s="286">
        <v>17.899999999999999</v>
      </c>
      <c r="V1275" s="673">
        <v>3</v>
      </c>
    </row>
    <row r="1276" spans="1:22" ht="13.5" customHeight="1">
      <c r="A1276" s="674"/>
      <c r="B1276" s="511"/>
      <c r="C1276" s="772"/>
      <c r="D1276" s="492" t="s">
        <v>1034</v>
      </c>
      <c r="E1276" s="286">
        <v>97.5</v>
      </c>
      <c r="F1276" s="286">
        <v>149</v>
      </c>
      <c r="G1276" s="286">
        <v>4.5999999999999996</v>
      </c>
      <c r="H1276" s="286">
        <v>26</v>
      </c>
      <c r="I1276" s="286">
        <v>465.2</v>
      </c>
      <c r="J1276" s="286">
        <v>19.3</v>
      </c>
      <c r="K1276" s="286">
        <v>74.2</v>
      </c>
      <c r="L1276" s="286">
        <v>133.4</v>
      </c>
      <c r="M1276" s="286">
        <v>122.4</v>
      </c>
      <c r="N1276" s="286">
        <v>91.8</v>
      </c>
      <c r="O1276" s="286">
        <v>24.06</v>
      </c>
      <c r="P1276" s="286">
        <v>12.24</v>
      </c>
      <c r="Q1276" s="286">
        <v>11.78</v>
      </c>
      <c r="R1276" s="286">
        <v>12.32</v>
      </c>
      <c r="S1276" s="286">
        <v>12.11</v>
      </c>
      <c r="T1276" s="286">
        <v>605.70000000000005</v>
      </c>
      <c r="U1276" s="286">
        <v>-3.86</v>
      </c>
      <c r="V1276" s="673">
        <v>10</v>
      </c>
    </row>
    <row r="1277" spans="1:22" ht="13.5" customHeight="1">
      <c r="A1277" s="674"/>
      <c r="B1277" s="511"/>
      <c r="C1277" s="772"/>
      <c r="D1277" s="492" t="s">
        <v>1035</v>
      </c>
      <c r="E1277" s="286">
        <v>105.3</v>
      </c>
      <c r="F1277" s="286">
        <v>153</v>
      </c>
      <c r="G1277" s="286">
        <v>7.2</v>
      </c>
      <c r="H1277" s="286">
        <v>33.5</v>
      </c>
      <c r="I1277" s="286">
        <v>3.7</v>
      </c>
      <c r="J1277" s="286">
        <v>23</v>
      </c>
      <c r="K1277" s="286">
        <v>68.5</v>
      </c>
      <c r="L1277" s="286">
        <v>140.1</v>
      </c>
      <c r="M1277" s="286">
        <v>131</v>
      </c>
      <c r="N1277" s="286">
        <v>93.5</v>
      </c>
      <c r="O1277" s="286">
        <v>24.6</v>
      </c>
      <c r="P1277" s="286">
        <v>16.13</v>
      </c>
      <c r="Q1277" s="286">
        <v>16.27</v>
      </c>
      <c r="R1277" s="286">
        <v>16.489999999999998</v>
      </c>
      <c r="S1277" s="286">
        <v>16.29</v>
      </c>
      <c r="T1277" s="286">
        <v>708.5</v>
      </c>
      <c r="U1277" s="286">
        <v>6.1</v>
      </c>
      <c r="V1277" s="673">
        <v>1</v>
      </c>
    </row>
    <row r="1278" spans="1:22" ht="13.5" customHeight="1">
      <c r="A1278" s="674"/>
      <c r="B1278" s="511"/>
      <c r="C1278" s="772"/>
      <c r="D1278" s="492" t="s">
        <v>1036</v>
      </c>
      <c r="E1278" s="286">
        <v>89.5</v>
      </c>
      <c r="F1278" s="286">
        <v>150</v>
      </c>
      <c r="G1278" s="286">
        <v>8.75</v>
      </c>
      <c r="H1278" s="286">
        <v>30.49</v>
      </c>
      <c r="I1278" s="286">
        <v>248.7</v>
      </c>
      <c r="J1278" s="286">
        <v>21.04</v>
      </c>
      <c r="K1278" s="286">
        <v>69.010000000000005</v>
      </c>
      <c r="L1278" s="286">
        <v>151.80000000000001</v>
      </c>
      <c r="M1278" s="286">
        <v>130.80000000000001</v>
      </c>
      <c r="N1278" s="286">
        <v>86.17</v>
      </c>
      <c r="O1278" s="286">
        <v>22.68</v>
      </c>
      <c r="P1278" s="286">
        <v>12.29</v>
      </c>
      <c r="Q1278" s="286">
        <v>12.49</v>
      </c>
      <c r="R1278" s="286">
        <v>12.38</v>
      </c>
      <c r="S1278" s="286">
        <v>12.39</v>
      </c>
      <c r="T1278" s="286">
        <v>619.54999999999995</v>
      </c>
      <c r="U1278" s="286">
        <v>3.25</v>
      </c>
      <c r="V1278" s="673">
        <v>3</v>
      </c>
    </row>
    <row r="1279" spans="1:22" ht="13.5" customHeight="1">
      <c r="A1279" s="674"/>
      <c r="B1279" s="511"/>
      <c r="C1279" s="772"/>
      <c r="D1279" s="492" t="s">
        <v>704</v>
      </c>
      <c r="E1279" s="286">
        <v>87.1</v>
      </c>
      <c r="F1279" s="286">
        <v>145</v>
      </c>
      <c r="G1279" s="286">
        <v>8.3000000000000007</v>
      </c>
      <c r="H1279" s="286">
        <v>35.4</v>
      </c>
      <c r="I1279" s="286">
        <v>326.5</v>
      </c>
      <c r="J1279" s="286">
        <v>25.6</v>
      </c>
      <c r="K1279" s="286">
        <v>72.3</v>
      </c>
      <c r="L1279" s="286">
        <v>121.4</v>
      </c>
      <c r="M1279" s="286">
        <v>110.9</v>
      </c>
      <c r="N1279" s="286">
        <v>91.4</v>
      </c>
      <c r="O1279" s="286">
        <v>24.04</v>
      </c>
      <c r="P1279" s="286">
        <v>14.17</v>
      </c>
      <c r="Q1279" s="286">
        <v>12.58</v>
      </c>
      <c r="R1279" s="286">
        <v>14.75</v>
      </c>
      <c r="S1279" s="286">
        <v>13.83</v>
      </c>
      <c r="T1279" s="286">
        <v>691.7</v>
      </c>
      <c r="U1279" s="286">
        <v>5.16</v>
      </c>
      <c r="V1279" s="673">
        <v>6</v>
      </c>
    </row>
    <row r="1280" spans="1:22" ht="13.5" customHeight="1">
      <c r="A1280" s="675"/>
      <c r="B1280" s="511"/>
      <c r="C1280" s="773"/>
      <c r="D1280" s="459" t="s">
        <v>1037</v>
      </c>
      <c r="E1280" s="286">
        <v>93.372727272727303</v>
      </c>
      <c r="F1280" s="286">
        <v>147.45454545454501</v>
      </c>
      <c r="G1280" s="286">
        <v>7.0681818181818201</v>
      </c>
      <c r="H1280" s="286">
        <v>31.51</v>
      </c>
      <c r="I1280" s="286">
        <v>309.27970515970497</v>
      </c>
      <c r="J1280" s="286">
        <v>23.233939393939401</v>
      </c>
      <c r="K1280" s="286">
        <v>73.864909895601699</v>
      </c>
      <c r="L1280" s="286">
        <v>138.61000000000001</v>
      </c>
      <c r="M1280" s="286">
        <v>125.62841818181801</v>
      </c>
      <c r="N1280" s="286">
        <v>91.168181818181793</v>
      </c>
      <c r="O1280" s="286">
        <v>24.0245454545455</v>
      </c>
      <c r="P1280" s="286">
        <v>14.2063636363636</v>
      </c>
      <c r="Q1280" s="286">
        <v>14.142727272727299</v>
      </c>
      <c r="R1280" s="286">
        <v>14.2963636363636</v>
      </c>
      <c r="S1280" s="286">
        <v>14.2160606060606</v>
      </c>
      <c r="T1280" s="286">
        <v>683.02575757575801</v>
      </c>
      <c r="U1280" s="286">
        <v>6.0161100000000003</v>
      </c>
      <c r="V1280" s="673">
        <v>2</v>
      </c>
    </row>
    <row r="1281" spans="1:22" ht="13.5" customHeight="1">
      <c r="A1281" s="509" t="s">
        <v>758</v>
      </c>
      <c r="B1281" s="511"/>
      <c r="C1281" s="509" t="s">
        <v>1038</v>
      </c>
      <c r="D1281" s="265" t="s">
        <v>778</v>
      </c>
      <c r="E1281" s="267">
        <v>105.6</v>
      </c>
      <c r="F1281" s="267">
        <v>145</v>
      </c>
      <c r="G1281" s="267">
        <v>8.4</v>
      </c>
      <c r="H1281" s="267">
        <v>34.799999999999997</v>
      </c>
      <c r="I1281" s="267">
        <v>414.3</v>
      </c>
      <c r="J1281" s="267">
        <v>24.9</v>
      </c>
      <c r="K1281" s="267">
        <v>71.599999999999994</v>
      </c>
      <c r="L1281" s="267">
        <v>125.4</v>
      </c>
      <c r="M1281" s="267">
        <v>120.5</v>
      </c>
      <c r="N1281" s="267">
        <v>96.1</v>
      </c>
      <c r="O1281" s="267">
        <v>26.2</v>
      </c>
      <c r="P1281" s="267">
        <v>16.72</v>
      </c>
      <c r="Q1281" s="267">
        <v>16.920000000000002</v>
      </c>
      <c r="R1281" s="267">
        <v>16.760000000000002</v>
      </c>
      <c r="S1281" s="267">
        <v>16.8</v>
      </c>
      <c r="T1281" s="267">
        <v>717.98</v>
      </c>
      <c r="U1281" s="267">
        <v>4.4800000000000004</v>
      </c>
      <c r="V1281" s="663">
        <v>7</v>
      </c>
    </row>
    <row r="1282" spans="1:22" ht="13.5" customHeight="1">
      <c r="A1282" s="509"/>
      <c r="B1282" s="511"/>
      <c r="C1282" s="509"/>
      <c r="D1282" s="265" t="s">
        <v>712</v>
      </c>
      <c r="E1282" s="267">
        <v>86</v>
      </c>
      <c r="F1282" s="267">
        <v>152</v>
      </c>
      <c r="G1282" s="267">
        <v>10.199999999999999</v>
      </c>
      <c r="H1282" s="267">
        <v>31.2</v>
      </c>
      <c r="I1282" s="267">
        <v>305.89999999999998</v>
      </c>
      <c r="J1282" s="267">
        <v>23.4</v>
      </c>
      <c r="K1282" s="267">
        <v>75</v>
      </c>
      <c r="L1282" s="267">
        <v>131.30000000000001</v>
      </c>
      <c r="M1282" s="267">
        <v>120.7</v>
      </c>
      <c r="N1282" s="267">
        <v>91.9</v>
      </c>
      <c r="O1282" s="267">
        <v>28.4</v>
      </c>
      <c r="P1282" s="267">
        <v>13.95</v>
      </c>
      <c r="Q1282" s="267">
        <v>14.75</v>
      </c>
      <c r="R1282" s="267">
        <v>15.55</v>
      </c>
      <c r="S1282" s="267">
        <v>14.75</v>
      </c>
      <c r="T1282" s="267">
        <v>737.5</v>
      </c>
      <c r="U1282" s="267">
        <v>7.66</v>
      </c>
      <c r="V1282" s="663">
        <v>6</v>
      </c>
    </row>
    <row r="1283" spans="1:22" ht="13.5" customHeight="1">
      <c r="A1283" s="509"/>
      <c r="B1283" s="511"/>
      <c r="C1283" s="509"/>
      <c r="D1283" s="265" t="s">
        <v>583</v>
      </c>
      <c r="E1283" s="267">
        <v>105.3</v>
      </c>
      <c r="F1283" s="267">
        <v>149</v>
      </c>
      <c r="G1283" s="267">
        <v>8.1999999999999993</v>
      </c>
      <c r="H1283" s="267">
        <v>34.200000000000003</v>
      </c>
      <c r="I1283" s="267">
        <v>317.07</v>
      </c>
      <c r="J1283" s="267">
        <v>23.2</v>
      </c>
      <c r="K1283" s="267">
        <v>67.84</v>
      </c>
      <c r="L1283" s="267">
        <v>157.4</v>
      </c>
      <c r="M1283" s="267">
        <v>149.30000000000001</v>
      </c>
      <c r="N1283" s="267">
        <v>94.9</v>
      </c>
      <c r="O1283" s="267">
        <v>24.8</v>
      </c>
      <c r="P1283" s="267">
        <v>17.600000000000001</v>
      </c>
      <c r="Q1283" s="267">
        <v>17.95</v>
      </c>
      <c r="R1283" s="267">
        <v>17.8</v>
      </c>
      <c r="S1283" s="267">
        <v>17.78</v>
      </c>
      <c r="T1283" s="267">
        <v>737.15</v>
      </c>
      <c r="U1283" s="267">
        <v>6.36</v>
      </c>
      <c r="V1283" s="663">
        <v>2</v>
      </c>
    </row>
    <row r="1284" spans="1:22" ht="13.5" customHeight="1">
      <c r="A1284" s="509"/>
      <c r="B1284" s="511"/>
      <c r="C1284" s="509"/>
      <c r="D1284" s="265" t="s">
        <v>584</v>
      </c>
      <c r="E1284" s="267">
        <v>104.6</v>
      </c>
      <c r="F1284" s="267">
        <v>149</v>
      </c>
      <c r="G1284" s="267">
        <v>5.0999999999999996</v>
      </c>
      <c r="H1284" s="267">
        <v>29.7</v>
      </c>
      <c r="I1284" s="267">
        <v>482.35</v>
      </c>
      <c r="J1284" s="267">
        <v>22.8</v>
      </c>
      <c r="K1284" s="267">
        <v>76.77</v>
      </c>
      <c r="L1284" s="267">
        <v>158.77000000000001</v>
      </c>
      <c r="M1284" s="267">
        <v>141.96</v>
      </c>
      <c r="N1284" s="267">
        <v>89.41</v>
      </c>
      <c r="O1284" s="267">
        <v>23.36</v>
      </c>
      <c r="P1284" s="267">
        <v>13.94</v>
      </c>
      <c r="Q1284" s="267">
        <v>14.08</v>
      </c>
      <c r="R1284" s="267">
        <v>14.12</v>
      </c>
      <c r="S1284" s="267">
        <v>14.05</v>
      </c>
      <c r="T1284" s="267">
        <v>702.33</v>
      </c>
      <c r="U1284" s="267">
        <v>5.0599999999999996</v>
      </c>
      <c r="V1284" s="663">
        <v>7</v>
      </c>
    </row>
    <row r="1285" spans="1:22" ht="13.5" customHeight="1">
      <c r="A1285" s="509"/>
      <c r="B1285" s="511"/>
      <c r="C1285" s="509"/>
      <c r="D1285" s="265" t="s">
        <v>1039</v>
      </c>
      <c r="E1285" s="267">
        <v>99.8</v>
      </c>
      <c r="F1285" s="267">
        <v>146</v>
      </c>
      <c r="G1285" s="267">
        <v>8.6</v>
      </c>
      <c r="H1285" s="267">
        <v>30.75</v>
      </c>
      <c r="I1285" s="267">
        <v>379.63</v>
      </c>
      <c r="J1285" s="267">
        <v>24.94</v>
      </c>
      <c r="K1285" s="267">
        <v>81.099999999999994</v>
      </c>
      <c r="L1285" s="267">
        <v>135.4</v>
      </c>
      <c r="M1285" s="267">
        <v>120.9</v>
      </c>
      <c r="N1285" s="267">
        <v>89.29</v>
      </c>
      <c r="O1285" s="267">
        <v>24</v>
      </c>
      <c r="P1285" s="267">
        <v>15.38</v>
      </c>
      <c r="Q1285" s="267">
        <v>14.92</v>
      </c>
      <c r="R1285" s="267">
        <v>15.49</v>
      </c>
      <c r="S1285" s="267">
        <v>15.26</v>
      </c>
      <c r="T1285" s="267">
        <v>678.71</v>
      </c>
      <c r="U1285" s="267">
        <v>5.17</v>
      </c>
      <c r="V1285" s="663">
        <v>1</v>
      </c>
    </row>
    <row r="1286" spans="1:22" ht="13.5" customHeight="1">
      <c r="A1286" s="509"/>
      <c r="B1286" s="511"/>
      <c r="C1286" s="509"/>
      <c r="D1286" s="265" t="s">
        <v>1040</v>
      </c>
      <c r="E1286" s="267">
        <v>95.9</v>
      </c>
      <c r="F1286" s="267">
        <v>155</v>
      </c>
      <c r="G1286" s="267">
        <v>9.3333333333333304</v>
      </c>
      <c r="H1286" s="267">
        <v>27</v>
      </c>
      <c r="I1286" s="267">
        <f>(H1286-G1286)/G1286*100</f>
        <v>189.28571428571439</v>
      </c>
      <c r="J1286" s="267">
        <v>23.9</v>
      </c>
      <c r="K1286" s="267">
        <f>J1286/H1286*100</f>
        <v>88.518518518518519</v>
      </c>
      <c r="L1286" s="267">
        <v>135.1</v>
      </c>
      <c r="M1286" s="267">
        <v>122.8</v>
      </c>
      <c r="N1286" s="267">
        <f>M1286/L1286*100</f>
        <v>90.89563286454478</v>
      </c>
      <c r="O1286" s="267">
        <v>24.1</v>
      </c>
      <c r="P1286" s="267">
        <v>12.47</v>
      </c>
      <c r="Q1286" s="267">
        <v>12.85</v>
      </c>
      <c r="R1286" s="267">
        <v>12.46</v>
      </c>
      <c r="S1286" s="267">
        <f>AVERAGE(P1286:R1286)</f>
        <v>12.593333333333334</v>
      </c>
      <c r="T1286" s="267">
        <f>S1286*50</f>
        <v>629.66666666666674</v>
      </c>
      <c r="U1286" s="267">
        <v>3.50684931506852</v>
      </c>
      <c r="V1286" s="663">
        <v>8</v>
      </c>
    </row>
    <row r="1287" spans="1:22" ht="13.5" customHeight="1">
      <c r="A1287" s="509"/>
      <c r="B1287" s="511"/>
      <c r="C1287" s="509"/>
      <c r="D1287" s="265" t="s">
        <v>613</v>
      </c>
      <c r="E1287" s="267">
        <v>87</v>
      </c>
      <c r="F1287" s="267">
        <v>148</v>
      </c>
      <c r="G1287" s="267">
        <v>8.89</v>
      </c>
      <c r="H1287" s="267">
        <v>36.4</v>
      </c>
      <c r="I1287" s="267">
        <v>409.4</v>
      </c>
      <c r="J1287" s="267">
        <v>25.6</v>
      </c>
      <c r="K1287" s="267">
        <v>70.3</v>
      </c>
      <c r="L1287" s="267">
        <v>151.35</v>
      </c>
      <c r="M1287" s="267">
        <v>126.2</v>
      </c>
      <c r="N1287" s="267">
        <v>83.3</v>
      </c>
      <c r="O1287" s="267">
        <v>24.1</v>
      </c>
      <c r="P1287" s="267">
        <v>15.4</v>
      </c>
      <c r="Q1287" s="267">
        <v>15.2</v>
      </c>
      <c r="R1287" s="267">
        <v>15.6</v>
      </c>
      <c r="S1287" s="267">
        <v>15.4</v>
      </c>
      <c r="T1287" s="267">
        <v>770</v>
      </c>
      <c r="U1287" s="267">
        <v>5.2</v>
      </c>
      <c r="V1287" s="663">
        <v>5</v>
      </c>
    </row>
    <row r="1288" spans="1:22" ht="13.5" customHeight="1">
      <c r="A1288" s="509"/>
      <c r="B1288" s="511"/>
      <c r="C1288" s="509"/>
      <c r="D1288" s="265" t="s">
        <v>1041</v>
      </c>
      <c r="E1288" s="267">
        <v>92.2</v>
      </c>
      <c r="F1288" s="267">
        <v>145</v>
      </c>
      <c r="G1288" s="267">
        <v>4.5999999999999996</v>
      </c>
      <c r="H1288" s="267">
        <v>25.8</v>
      </c>
      <c r="I1288" s="267">
        <v>460.9</v>
      </c>
      <c r="J1288" s="267">
        <v>17.899999999999999</v>
      </c>
      <c r="K1288" s="267">
        <v>69.38</v>
      </c>
      <c r="L1288" s="267">
        <v>137.1</v>
      </c>
      <c r="M1288" s="267">
        <v>128.5</v>
      </c>
      <c r="N1288" s="267">
        <v>93.7</v>
      </c>
      <c r="O1288" s="267">
        <v>25.09</v>
      </c>
      <c r="P1288" s="267">
        <v>12.17</v>
      </c>
      <c r="Q1288" s="267">
        <v>11.92</v>
      </c>
      <c r="R1288" s="267">
        <v>10.53</v>
      </c>
      <c r="S1288" s="267">
        <v>11.54</v>
      </c>
      <c r="T1288" s="267">
        <v>577</v>
      </c>
      <c r="U1288" s="267">
        <v>1.23</v>
      </c>
      <c r="V1288" s="663">
        <v>12</v>
      </c>
    </row>
    <row r="1289" spans="1:22" ht="13.5" customHeight="1">
      <c r="A1289" s="509"/>
      <c r="B1289" s="511"/>
      <c r="C1289" s="509"/>
      <c r="D1289" s="265" t="s">
        <v>1042</v>
      </c>
      <c r="E1289" s="267">
        <v>99</v>
      </c>
      <c r="F1289" s="267">
        <v>143</v>
      </c>
      <c r="G1289" s="267">
        <v>7</v>
      </c>
      <c r="H1289" s="267">
        <v>33.6</v>
      </c>
      <c r="I1289" s="267">
        <v>462</v>
      </c>
      <c r="J1289" s="267">
        <v>20.8</v>
      </c>
      <c r="K1289" s="267">
        <v>61.9</v>
      </c>
      <c r="L1289" s="267">
        <v>142.19999999999999</v>
      </c>
      <c r="M1289" s="267">
        <v>132.4</v>
      </c>
      <c r="N1289" s="267">
        <v>93.1</v>
      </c>
      <c r="O1289" s="267">
        <v>27.1</v>
      </c>
      <c r="P1289" s="267">
        <v>15.1</v>
      </c>
      <c r="Q1289" s="267">
        <v>14.7</v>
      </c>
      <c r="R1289" s="267">
        <v>14.9</v>
      </c>
      <c r="S1289" s="267">
        <v>14.9</v>
      </c>
      <c r="T1289" s="267">
        <v>744</v>
      </c>
      <c r="U1289" s="267">
        <v>10.66</v>
      </c>
      <c r="V1289" s="663">
        <v>1</v>
      </c>
    </row>
    <row r="1290" spans="1:22" ht="13.5" customHeight="1">
      <c r="A1290" s="509"/>
      <c r="B1290" s="511"/>
      <c r="C1290" s="509"/>
      <c r="D1290" s="265" t="s">
        <v>713</v>
      </c>
      <c r="E1290" s="267">
        <v>99.8</v>
      </c>
      <c r="F1290" s="267">
        <v>147</v>
      </c>
      <c r="G1290" s="267">
        <v>7.51</v>
      </c>
      <c r="H1290" s="267">
        <v>28.85</v>
      </c>
      <c r="I1290" s="267">
        <v>284</v>
      </c>
      <c r="J1290" s="267">
        <v>23.1</v>
      </c>
      <c r="K1290" s="267">
        <v>80.099999999999994</v>
      </c>
      <c r="L1290" s="267">
        <v>163.30000000000001</v>
      </c>
      <c r="M1290" s="267">
        <v>155</v>
      </c>
      <c r="N1290" s="267">
        <v>94.9</v>
      </c>
      <c r="O1290" s="267">
        <v>24.55</v>
      </c>
      <c r="P1290" s="267">
        <v>14.79</v>
      </c>
      <c r="Q1290" s="267">
        <v>16.14</v>
      </c>
      <c r="R1290" s="267">
        <v>14.16</v>
      </c>
      <c r="S1290" s="267">
        <v>15.03</v>
      </c>
      <c r="T1290" s="267">
        <v>751.49</v>
      </c>
      <c r="U1290" s="267">
        <v>0.59</v>
      </c>
      <c r="V1290" s="663">
        <v>9</v>
      </c>
    </row>
    <row r="1291" spans="1:22" ht="13.5" customHeight="1">
      <c r="A1291" s="509"/>
      <c r="B1291" s="511"/>
      <c r="C1291" s="509"/>
      <c r="D1291" s="268" t="s">
        <v>1043</v>
      </c>
      <c r="E1291" s="267">
        <v>97.52</v>
      </c>
      <c r="F1291" s="267">
        <v>147.9</v>
      </c>
      <c r="G1291" s="267">
        <v>7.7833333333333297</v>
      </c>
      <c r="H1291" s="267">
        <v>31.23</v>
      </c>
      <c r="I1291" s="267">
        <v>370.483571428571</v>
      </c>
      <c r="J1291" s="267">
        <v>23.053999999999998</v>
      </c>
      <c r="K1291" s="267">
        <v>74.250851851851806</v>
      </c>
      <c r="L1291" s="267">
        <v>143.732</v>
      </c>
      <c r="M1291" s="267">
        <v>131.82599999999999</v>
      </c>
      <c r="N1291" s="267">
        <v>91.749563286454503</v>
      </c>
      <c r="O1291" s="267">
        <v>25.17</v>
      </c>
      <c r="P1291" s="267">
        <v>14.752000000000001</v>
      </c>
      <c r="Q1291" s="267">
        <v>14.943</v>
      </c>
      <c r="R1291" s="267">
        <v>14.737</v>
      </c>
      <c r="S1291" s="267">
        <v>14.8103333333333</v>
      </c>
      <c r="T1291" s="267">
        <v>704.58266666666702</v>
      </c>
      <c r="U1291" s="267">
        <v>5.0278252574358202</v>
      </c>
      <c r="V1291" s="663">
        <v>2</v>
      </c>
    </row>
    <row r="1292" spans="1:22" ht="13.5" customHeight="1">
      <c r="A1292" s="509" t="s">
        <v>758</v>
      </c>
      <c r="B1292" s="511"/>
      <c r="C1292" s="509" t="s">
        <v>1044</v>
      </c>
      <c r="D1292" s="265" t="s">
        <v>778</v>
      </c>
      <c r="E1292" s="267">
        <v>108.4</v>
      </c>
      <c r="F1292" s="267">
        <v>144</v>
      </c>
      <c r="G1292" s="267">
        <v>8.1</v>
      </c>
      <c r="H1292" s="267">
        <v>33.799999999999997</v>
      </c>
      <c r="I1292" s="267">
        <v>415.1</v>
      </c>
      <c r="J1292" s="267">
        <v>23.4</v>
      </c>
      <c r="K1292" s="267">
        <v>69.3</v>
      </c>
      <c r="L1292" s="267">
        <v>121.4</v>
      </c>
      <c r="M1292" s="267">
        <v>116.7</v>
      </c>
      <c r="N1292" s="267">
        <v>96.2</v>
      </c>
      <c r="O1292" s="267">
        <v>26.45</v>
      </c>
      <c r="P1292" s="267">
        <v>183.91</v>
      </c>
      <c r="Q1292" s="267">
        <v>188.7</v>
      </c>
      <c r="R1292" s="267"/>
      <c r="S1292" s="267">
        <v>186.3</v>
      </c>
      <c r="T1292" s="267">
        <v>745.2</v>
      </c>
      <c r="U1292" s="267">
        <v>6.7249999999999996</v>
      </c>
      <c r="V1292" s="267">
        <v>1</v>
      </c>
    </row>
    <row r="1293" spans="1:22" ht="13.5" customHeight="1">
      <c r="A1293" s="509"/>
      <c r="B1293" s="511"/>
      <c r="C1293" s="509"/>
      <c r="D1293" s="265" t="s">
        <v>712</v>
      </c>
      <c r="E1293" s="267">
        <v>96</v>
      </c>
      <c r="F1293" s="267">
        <v>153</v>
      </c>
      <c r="G1293" s="267">
        <v>9.8000000000000007</v>
      </c>
      <c r="H1293" s="267">
        <v>33.1</v>
      </c>
      <c r="I1293" s="267">
        <v>337.76</v>
      </c>
      <c r="J1293" s="267">
        <v>22.8</v>
      </c>
      <c r="K1293" s="267">
        <v>68.88</v>
      </c>
      <c r="L1293" s="267">
        <v>136.5</v>
      </c>
      <c r="M1293" s="267">
        <v>127.1</v>
      </c>
      <c r="N1293" s="267">
        <v>93.1</v>
      </c>
      <c r="O1293" s="267">
        <v>27.8</v>
      </c>
      <c r="P1293" s="267">
        <v>218.3</v>
      </c>
      <c r="Q1293" s="267">
        <v>204.7</v>
      </c>
      <c r="R1293" s="267"/>
      <c r="S1293" s="267">
        <v>211.5</v>
      </c>
      <c r="T1293" s="267">
        <v>705</v>
      </c>
      <c r="U1293" s="267">
        <v>5.57</v>
      </c>
      <c r="V1293" s="267">
        <v>1</v>
      </c>
    </row>
    <row r="1294" spans="1:22" ht="13.5" customHeight="1">
      <c r="A1294" s="509"/>
      <c r="B1294" s="511"/>
      <c r="C1294" s="509"/>
      <c r="D1294" s="265" t="s">
        <v>583</v>
      </c>
      <c r="E1294" s="267">
        <v>104.5</v>
      </c>
      <c r="F1294" s="267">
        <v>149</v>
      </c>
      <c r="G1294" s="267">
        <v>8.1999999999999993</v>
      </c>
      <c r="H1294" s="267">
        <v>34.5</v>
      </c>
      <c r="I1294" s="267">
        <v>320.73</v>
      </c>
      <c r="J1294" s="267">
        <v>23.4</v>
      </c>
      <c r="K1294" s="267">
        <v>67.83</v>
      </c>
      <c r="L1294" s="267">
        <v>158.80000000000001</v>
      </c>
      <c r="M1294" s="267">
        <v>144.4</v>
      </c>
      <c r="N1294" s="267">
        <v>90.9</v>
      </c>
      <c r="O1294" s="267">
        <v>25.2</v>
      </c>
      <c r="P1294" s="267">
        <v>386.53</v>
      </c>
      <c r="Q1294" s="267">
        <v>352.14</v>
      </c>
      <c r="R1294" s="267"/>
      <c r="S1294" s="267">
        <v>369.34</v>
      </c>
      <c r="T1294" s="267">
        <v>738.68</v>
      </c>
      <c r="U1294" s="267">
        <v>4.7300000000000004</v>
      </c>
      <c r="V1294" s="267">
        <v>1</v>
      </c>
    </row>
    <row r="1295" spans="1:22" ht="13.5" customHeight="1">
      <c r="A1295" s="509"/>
      <c r="B1295" s="511"/>
      <c r="C1295" s="509"/>
      <c r="D1295" s="265" t="s">
        <v>584</v>
      </c>
      <c r="E1295" s="267">
        <v>105.1</v>
      </c>
      <c r="F1295" s="267">
        <v>149</v>
      </c>
      <c r="G1295" s="267">
        <v>5.3</v>
      </c>
      <c r="H1295" s="267">
        <v>29.8</v>
      </c>
      <c r="I1295" s="267">
        <v>462.26</v>
      </c>
      <c r="J1295" s="267">
        <v>22.6</v>
      </c>
      <c r="K1295" s="267">
        <v>75.84</v>
      </c>
      <c r="L1295" s="267">
        <v>152.71</v>
      </c>
      <c r="M1295" s="267">
        <v>138.53</v>
      </c>
      <c r="N1295" s="267">
        <v>90.71</v>
      </c>
      <c r="O1295" s="267">
        <v>23.41</v>
      </c>
      <c r="P1295" s="267">
        <v>170.07</v>
      </c>
      <c r="Q1295" s="267">
        <v>171.47</v>
      </c>
      <c r="R1295" s="267"/>
      <c r="S1295" s="267">
        <v>170.77</v>
      </c>
      <c r="T1295" s="267">
        <v>683.08</v>
      </c>
      <c r="U1295" s="267">
        <v>5.03</v>
      </c>
      <c r="V1295" s="267">
        <v>1</v>
      </c>
    </row>
    <row r="1296" spans="1:22" ht="13.5" customHeight="1">
      <c r="A1296" s="509"/>
      <c r="B1296" s="511"/>
      <c r="C1296" s="509"/>
      <c r="D1296" s="265" t="s">
        <v>1039</v>
      </c>
      <c r="E1296" s="267">
        <v>94.6</v>
      </c>
      <c r="F1296" s="267">
        <v>146</v>
      </c>
      <c r="G1296" s="267">
        <v>8.51</v>
      </c>
      <c r="H1296" s="267">
        <v>31.01</v>
      </c>
      <c r="I1296" s="267">
        <v>387.14</v>
      </c>
      <c r="J1296" s="267">
        <v>24.5</v>
      </c>
      <c r="K1296" s="267">
        <v>79</v>
      </c>
      <c r="L1296" s="267">
        <v>126.6</v>
      </c>
      <c r="M1296" s="267">
        <v>111.8</v>
      </c>
      <c r="N1296" s="267">
        <v>88.31</v>
      </c>
      <c r="O1296" s="267">
        <v>24</v>
      </c>
      <c r="P1296" s="267">
        <v>403.25</v>
      </c>
      <c r="Q1296" s="267">
        <v>426.1</v>
      </c>
      <c r="R1296" s="267"/>
      <c r="S1296" s="267">
        <v>414.68</v>
      </c>
      <c r="T1296" s="267">
        <v>677.91</v>
      </c>
      <c r="U1296" s="267">
        <v>3.06</v>
      </c>
      <c r="V1296" s="267">
        <v>1</v>
      </c>
    </row>
    <row r="1297" spans="1:22" ht="13.5" customHeight="1">
      <c r="A1297" s="509"/>
      <c r="B1297" s="511"/>
      <c r="C1297" s="509"/>
      <c r="D1297" s="265" t="s">
        <v>1040</v>
      </c>
      <c r="E1297" s="267"/>
      <c r="F1297" s="267">
        <v>155</v>
      </c>
      <c r="G1297" s="267"/>
      <c r="H1297" s="267"/>
      <c r="I1297" s="267"/>
      <c r="J1297" s="267"/>
      <c r="K1297" s="267"/>
      <c r="L1297" s="267"/>
      <c r="M1297" s="267"/>
      <c r="N1297" s="267"/>
      <c r="O1297" s="267"/>
      <c r="P1297" s="267">
        <v>342.72</v>
      </c>
      <c r="Q1297" s="267">
        <v>345.81</v>
      </c>
      <c r="R1297" s="267"/>
      <c r="S1297" s="267">
        <v>345.81</v>
      </c>
      <c r="T1297" s="267">
        <f>S1297*2</f>
        <v>691.62</v>
      </c>
      <c r="U1297" s="267">
        <v>7.21</v>
      </c>
      <c r="V1297" s="267">
        <v>1</v>
      </c>
    </row>
    <row r="1298" spans="1:22" ht="13.5" customHeight="1">
      <c r="A1298" s="509"/>
      <c r="B1298" s="511"/>
      <c r="C1298" s="509"/>
      <c r="D1298" s="265" t="s">
        <v>613</v>
      </c>
      <c r="E1298" s="267">
        <v>88</v>
      </c>
      <c r="F1298" s="267">
        <v>148</v>
      </c>
      <c r="G1298" s="267">
        <v>8.89</v>
      </c>
      <c r="H1298" s="267">
        <v>36.5</v>
      </c>
      <c r="I1298" s="267">
        <v>410.6</v>
      </c>
      <c r="J1298" s="267">
        <v>25.7</v>
      </c>
      <c r="K1298" s="267">
        <v>70.400000000000006</v>
      </c>
      <c r="L1298" s="267">
        <v>149.6</v>
      </c>
      <c r="M1298" s="267">
        <v>125.2</v>
      </c>
      <c r="N1298" s="267">
        <v>83.7</v>
      </c>
      <c r="O1298" s="267">
        <v>24.3</v>
      </c>
      <c r="P1298" s="267">
        <v>380.8</v>
      </c>
      <c r="Q1298" s="267">
        <v>387.4</v>
      </c>
      <c r="R1298" s="267"/>
      <c r="S1298" s="267">
        <v>384.1</v>
      </c>
      <c r="T1298" s="267">
        <v>768</v>
      </c>
      <c r="U1298" s="267">
        <v>5.3</v>
      </c>
      <c r="V1298" s="267">
        <v>1</v>
      </c>
    </row>
    <row r="1299" spans="1:22" ht="13.5" customHeight="1">
      <c r="A1299" s="509"/>
      <c r="B1299" s="511"/>
      <c r="C1299" s="509"/>
      <c r="D1299" s="265" t="s">
        <v>1041</v>
      </c>
      <c r="E1299" s="267">
        <v>92.3</v>
      </c>
      <c r="F1299" s="267">
        <v>145</v>
      </c>
      <c r="G1299" s="267">
        <v>4.8</v>
      </c>
      <c r="H1299" s="267">
        <v>23.1</v>
      </c>
      <c r="I1299" s="267">
        <v>481.3</v>
      </c>
      <c r="J1299" s="267">
        <v>19.100000000000001</v>
      </c>
      <c r="K1299" s="267">
        <v>82.7</v>
      </c>
      <c r="L1299" s="267">
        <v>134.19999999999999</v>
      </c>
      <c r="M1299" s="267">
        <v>123.8</v>
      </c>
      <c r="N1299" s="267">
        <v>92.3</v>
      </c>
      <c r="O1299" s="267">
        <v>25.09</v>
      </c>
      <c r="P1299" s="267">
        <v>298.10000000000002</v>
      </c>
      <c r="Q1299" s="267">
        <v>287.3</v>
      </c>
      <c r="R1299" s="267"/>
      <c r="S1299" s="267">
        <v>292.7</v>
      </c>
      <c r="T1299" s="267">
        <v>585.4</v>
      </c>
      <c r="U1299" s="267">
        <v>3.14</v>
      </c>
      <c r="V1299" s="267">
        <v>1</v>
      </c>
    </row>
    <row r="1300" spans="1:22" ht="13.5" customHeight="1">
      <c r="A1300" s="509"/>
      <c r="B1300" s="511"/>
      <c r="C1300" s="509"/>
      <c r="D1300" s="265" t="s">
        <v>1042</v>
      </c>
      <c r="E1300" s="267">
        <v>95</v>
      </c>
      <c r="F1300" s="267">
        <v>147</v>
      </c>
      <c r="G1300" s="267">
        <v>7</v>
      </c>
      <c r="H1300" s="267">
        <v>32.700000000000003</v>
      </c>
      <c r="I1300" s="267">
        <v>450</v>
      </c>
      <c r="J1300" s="267">
        <v>19.899999999999999</v>
      </c>
      <c r="K1300" s="267">
        <v>60.9</v>
      </c>
      <c r="L1300" s="267">
        <v>157.80000000000001</v>
      </c>
      <c r="M1300" s="267">
        <v>146.9</v>
      </c>
      <c r="N1300" s="267">
        <v>93.1</v>
      </c>
      <c r="O1300" s="267">
        <v>27.38</v>
      </c>
      <c r="P1300" s="267">
        <v>189.13</v>
      </c>
      <c r="Q1300" s="267">
        <v>181.62</v>
      </c>
      <c r="R1300" s="267"/>
      <c r="S1300" s="267">
        <v>185.37</v>
      </c>
      <c r="T1300" s="267">
        <v>735.64</v>
      </c>
      <c r="U1300" s="267">
        <v>7.14</v>
      </c>
      <c r="V1300" s="267">
        <v>1</v>
      </c>
    </row>
    <row r="1301" spans="1:22" ht="13.5" customHeight="1">
      <c r="A1301" s="509"/>
      <c r="B1301" s="511"/>
      <c r="C1301" s="509"/>
      <c r="D1301" s="265" t="s">
        <v>713</v>
      </c>
      <c r="E1301" s="267">
        <v>93.8</v>
      </c>
      <c r="F1301" s="267">
        <v>147</v>
      </c>
      <c r="G1301" s="267">
        <v>7.33</v>
      </c>
      <c r="H1301" s="267">
        <v>28.1</v>
      </c>
      <c r="I1301" s="267">
        <v>283.5</v>
      </c>
      <c r="J1301" s="267">
        <v>22.5</v>
      </c>
      <c r="K1301" s="267">
        <v>80.2</v>
      </c>
      <c r="L1301" s="267">
        <v>160.30000000000001</v>
      </c>
      <c r="M1301" s="267">
        <v>148.69999999999999</v>
      </c>
      <c r="N1301" s="267">
        <v>92.7</v>
      </c>
      <c r="O1301" s="267">
        <v>26.35</v>
      </c>
      <c r="P1301" s="267">
        <v>174.18</v>
      </c>
      <c r="Q1301" s="267">
        <v>179.88</v>
      </c>
      <c r="R1301" s="267"/>
      <c r="S1301" s="267">
        <v>177.03</v>
      </c>
      <c r="T1301" s="267">
        <v>708.13</v>
      </c>
      <c r="U1301" s="267">
        <v>0.63</v>
      </c>
      <c r="V1301" s="267">
        <v>1</v>
      </c>
    </row>
    <row r="1302" spans="1:22" ht="13.5" customHeight="1">
      <c r="A1302" s="509"/>
      <c r="B1302" s="511"/>
      <c r="C1302" s="509"/>
      <c r="D1302" s="268" t="s">
        <v>1043</v>
      </c>
      <c r="E1302" s="267">
        <v>97.522222222222197</v>
      </c>
      <c r="F1302" s="267">
        <v>148.30000000000001</v>
      </c>
      <c r="G1302" s="267">
        <v>7.5477777777777799</v>
      </c>
      <c r="H1302" s="267">
        <v>31.401111111111099</v>
      </c>
      <c r="I1302" s="267">
        <v>394.26555555555598</v>
      </c>
      <c r="J1302" s="267">
        <v>22.655555555555601</v>
      </c>
      <c r="K1302" s="267">
        <v>72.783333333333303</v>
      </c>
      <c r="L1302" s="267">
        <v>144.21222222222201</v>
      </c>
      <c r="M1302" s="267">
        <v>131.45888888888899</v>
      </c>
      <c r="N1302" s="267">
        <v>91.224444444444501</v>
      </c>
      <c r="O1302" s="267">
        <v>25.553333333333299</v>
      </c>
      <c r="P1302" s="267">
        <v>274.69900000000001</v>
      </c>
      <c r="Q1302" s="267">
        <v>272.512</v>
      </c>
      <c r="R1302" s="267"/>
      <c r="S1302" s="267">
        <v>273.76</v>
      </c>
      <c r="T1302" s="267">
        <v>703.86599999999999</v>
      </c>
      <c r="U1302" s="267">
        <v>4.88</v>
      </c>
      <c r="V1302" s="267">
        <v>1</v>
      </c>
    </row>
    <row r="1303" spans="1:22" ht="13.5" customHeight="1">
      <c r="A1303" s="509" t="s">
        <v>1021</v>
      </c>
      <c r="B1303" s="511" t="s">
        <v>1185</v>
      </c>
      <c r="C1303" s="509" t="s">
        <v>1045</v>
      </c>
      <c r="D1303" s="265" t="s">
        <v>1046</v>
      </c>
      <c r="E1303" s="266">
        <v>107.7</v>
      </c>
      <c r="F1303" s="266">
        <v>149</v>
      </c>
      <c r="G1303" s="266">
        <v>6.9</v>
      </c>
      <c r="H1303" s="266">
        <v>39.1</v>
      </c>
      <c r="I1303" s="266">
        <v>393.9</v>
      </c>
      <c r="J1303" s="266">
        <v>23.7</v>
      </c>
      <c r="K1303" s="266">
        <v>60.6</v>
      </c>
      <c r="L1303" s="266">
        <v>120.1</v>
      </c>
      <c r="M1303" s="266">
        <v>110.9</v>
      </c>
      <c r="N1303" s="266">
        <v>92.3</v>
      </c>
      <c r="O1303" s="266">
        <v>26.2</v>
      </c>
      <c r="P1303" s="266">
        <v>15.9</v>
      </c>
      <c r="Q1303" s="266">
        <v>15.85</v>
      </c>
      <c r="R1303" s="266">
        <v>16.38</v>
      </c>
      <c r="S1303" s="266">
        <v>16.04</v>
      </c>
      <c r="T1303" s="266">
        <v>707.38</v>
      </c>
      <c r="U1303" s="267">
        <v>3.17</v>
      </c>
      <c r="V1303" s="306">
        <v>8</v>
      </c>
    </row>
    <row r="1304" spans="1:22" ht="13.5" customHeight="1">
      <c r="A1304" s="774"/>
      <c r="B1304" s="775"/>
      <c r="C1304" s="774"/>
      <c r="D1304" s="265" t="s">
        <v>1047</v>
      </c>
      <c r="E1304" s="266">
        <v>98.5</v>
      </c>
      <c r="F1304" s="266">
        <v>151</v>
      </c>
      <c r="G1304" s="266">
        <v>8.98</v>
      </c>
      <c r="H1304" s="266">
        <v>31.11</v>
      </c>
      <c r="I1304" s="266">
        <v>246.4</v>
      </c>
      <c r="J1304" s="266">
        <v>20</v>
      </c>
      <c r="K1304" s="266">
        <v>64.3</v>
      </c>
      <c r="L1304" s="266">
        <v>112.1</v>
      </c>
      <c r="M1304" s="266">
        <v>105.1</v>
      </c>
      <c r="N1304" s="266">
        <v>93.8</v>
      </c>
      <c r="O1304" s="266">
        <v>28.66</v>
      </c>
      <c r="P1304" s="266">
        <v>12.52</v>
      </c>
      <c r="Q1304" s="266">
        <v>12.31</v>
      </c>
      <c r="R1304" s="266">
        <v>11.66</v>
      </c>
      <c r="S1304" s="266">
        <v>12.16</v>
      </c>
      <c r="T1304" s="266">
        <v>608.20000000000005</v>
      </c>
      <c r="U1304" s="267">
        <v>-1.62</v>
      </c>
      <c r="V1304" s="306">
        <v>14</v>
      </c>
    </row>
    <row r="1305" spans="1:22" ht="13.5" customHeight="1">
      <c r="A1305" s="774"/>
      <c r="B1305" s="775"/>
      <c r="C1305" s="774"/>
      <c r="D1305" s="265" t="s">
        <v>1048</v>
      </c>
      <c r="E1305" s="266">
        <v>91</v>
      </c>
      <c r="F1305" s="266">
        <v>155</v>
      </c>
      <c r="G1305" s="266">
        <v>9.5</v>
      </c>
      <c r="H1305" s="266">
        <v>32</v>
      </c>
      <c r="I1305" s="266">
        <v>336.84</v>
      </c>
      <c r="J1305" s="266">
        <v>21.5</v>
      </c>
      <c r="K1305" s="266">
        <v>67.19</v>
      </c>
      <c r="L1305" s="266">
        <v>130.4</v>
      </c>
      <c r="M1305" s="266">
        <v>123.2</v>
      </c>
      <c r="N1305" s="266">
        <v>94.5</v>
      </c>
      <c r="O1305" s="266">
        <v>28.3</v>
      </c>
      <c r="P1305" s="266">
        <v>14.55</v>
      </c>
      <c r="Q1305" s="266">
        <v>14.85</v>
      </c>
      <c r="R1305" s="266">
        <v>14.55</v>
      </c>
      <c r="S1305" s="266">
        <v>14.65</v>
      </c>
      <c r="T1305" s="266">
        <v>732.5</v>
      </c>
      <c r="U1305" s="267">
        <v>5.65</v>
      </c>
      <c r="V1305" s="306">
        <v>6</v>
      </c>
    </row>
    <row r="1306" spans="1:22" ht="13.5" customHeight="1">
      <c r="A1306" s="774"/>
      <c r="B1306" s="775"/>
      <c r="C1306" s="774"/>
      <c r="D1306" s="265" t="s">
        <v>1049</v>
      </c>
      <c r="E1306" s="266">
        <v>103.3</v>
      </c>
      <c r="F1306" s="266">
        <v>149</v>
      </c>
      <c r="G1306" s="266">
        <v>4.3499999999999996</v>
      </c>
      <c r="H1306" s="266">
        <v>42.15</v>
      </c>
      <c r="I1306" s="266">
        <v>868.97</v>
      </c>
      <c r="J1306" s="266">
        <v>22.88</v>
      </c>
      <c r="K1306" s="266">
        <v>54.28</v>
      </c>
      <c r="L1306" s="266">
        <v>129.4</v>
      </c>
      <c r="M1306" s="266">
        <v>121.3</v>
      </c>
      <c r="N1306" s="266">
        <v>93.7</v>
      </c>
      <c r="O1306" s="266">
        <v>29.3</v>
      </c>
      <c r="P1306" s="266">
        <v>15.34</v>
      </c>
      <c r="Q1306" s="266">
        <v>17.350000000000001</v>
      </c>
      <c r="R1306" s="266">
        <v>17.260000000000002</v>
      </c>
      <c r="S1306" s="266">
        <v>16.649999999999999</v>
      </c>
      <c r="T1306" s="266">
        <v>858.71</v>
      </c>
      <c r="U1306" s="267">
        <v>7.28</v>
      </c>
      <c r="V1306" s="306">
        <v>2</v>
      </c>
    </row>
    <row r="1307" spans="1:22" ht="13.5" customHeight="1">
      <c r="A1307" s="774"/>
      <c r="B1307" s="775"/>
      <c r="C1307" s="774"/>
      <c r="D1307" s="265" t="s">
        <v>1050</v>
      </c>
      <c r="E1307" s="266">
        <v>105.5</v>
      </c>
      <c r="F1307" s="266">
        <v>150</v>
      </c>
      <c r="G1307" s="266">
        <v>7.8</v>
      </c>
      <c r="H1307" s="266">
        <v>31.8</v>
      </c>
      <c r="I1307" s="266">
        <v>307.7</v>
      </c>
      <c r="J1307" s="266">
        <v>22.2</v>
      </c>
      <c r="K1307" s="266">
        <v>69.81</v>
      </c>
      <c r="L1307" s="266">
        <v>133</v>
      </c>
      <c r="M1307" s="266">
        <v>117</v>
      </c>
      <c r="N1307" s="266">
        <v>88</v>
      </c>
      <c r="O1307" s="266">
        <v>26.4</v>
      </c>
      <c r="P1307" s="266">
        <v>13.11</v>
      </c>
      <c r="Q1307" s="266">
        <v>12.86</v>
      </c>
      <c r="R1307" s="266">
        <v>13.08</v>
      </c>
      <c r="S1307" s="266">
        <v>13.02</v>
      </c>
      <c r="T1307" s="266">
        <v>650.83000000000004</v>
      </c>
      <c r="U1307" s="267">
        <v>1.2</v>
      </c>
      <c r="V1307" s="306">
        <v>8</v>
      </c>
    </row>
    <row r="1308" spans="1:22" ht="13.5" customHeight="1">
      <c r="A1308" s="774"/>
      <c r="B1308" s="775"/>
      <c r="C1308" s="774"/>
      <c r="D1308" s="265" t="s">
        <v>1051</v>
      </c>
      <c r="E1308" s="266">
        <v>101.4</v>
      </c>
      <c r="F1308" s="266">
        <v>150</v>
      </c>
      <c r="G1308" s="266">
        <v>6.9</v>
      </c>
      <c r="H1308" s="266">
        <v>36.799999999999997</v>
      </c>
      <c r="I1308" s="266">
        <v>433.3</v>
      </c>
      <c r="J1308" s="266">
        <v>19.399999999999999</v>
      </c>
      <c r="K1308" s="266">
        <v>52.7</v>
      </c>
      <c r="L1308" s="266">
        <v>162</v>
      </c>
      <c r="M1308" s="266">
        <v>147.30000000000001</v>
      </c>
      <c r="N1308" s="266">
        <v>90.9</v>
      </c>
      <c r="O1308" s="266">
        <v>29.8</v>
      </c>
      <c r="P1308" s="266">
        <v>12.55</v>
      </c>
      <c r="Q1308" s="266">
        <v>12.5</v>
      </c>
      <c r="R1308" s="266">
        <v>12.66</v>
      </c>
      <c r="S1308" s="266">
        <v>12.57</v>
      </c>
      <c r="T1308" s="266">
        <v>628.5</v>
      </c>
      <c r="U1308" s="267">
        <v>4.3</v>
      </c>
      <c r="V1308" s="306">
        <v>7</v>
      </c>
    </row>
    <row r="1309" spans="1:22" ht="13.5" customHeight="1">
      <c r="A1309" s="774"/>
      <c r="B1309" s="775"/>
      <c r="C1309" s="774"/>
      <c r="D1309" s="265" t="s">
        <v>1052</v>
      </c>
      <c r="E1309" s="266">
        <v>106.4</v>
      </c>
      <c r="F1309" s="266">
        <v>150</v>
      </c>
      <c r="G1309" s="266">
        <v>5.9</v>
      </c>
      <c r="H1309" s="266">
        <v>28.1</v>
      </c>
      <c r="I1309" s="266">
        <v>376</v>
      </c>
      <c r="J1309" s="266">
        <v>17.2</v>
      </c>
      <c r="K1309" s="266">
        <v>61.2</v>
      </c>
      <c r="L1309" s="266">
        <v>129.9</v>
      </c>
      <c r="M1309" s="266">
        <v>121.4</v>
      </c>
      <c r="N1309" s="266">
        <v>93.5</v>
      </c>
      <c r="O1309" s="266">
        <v>31.13</v>
      </c>
      <c r="P1309" s="266">
        <v>16.86</v>
      </c>
      <c r="Q1309" s="266">
        <v>17.309999999999999</v>
      </c>
      <c r="R1309" s="266">
        <v>17.32</v>
      </c>
      <c r="S1309" s="266">
        <v>17.16</v>
      </c>
      <c r="T1309" s="266">
        <v>715.14</v>
      </c>
      <c r="U1309" s="267">
        <v>3.58</v>
      </c>
      <c r="V1309" s="306">
        <v>4</v>
      </c>
    </row>
    <row r="1310" spans="1:22" ht="13.5" customHeight="1">
      <c r="A1310" s="774"/>
      <c r="B1310" s="775"/>
      <c r="C1310" s="774"/>
      <c r="D1310" s="265" t="s">
        <v>1053</v>
      </c>
      <c r="E1310" s="266">
        <v>102.33</v>
      </c>
      <c r="F1310" s="266">
        <v>145</v>
      </c>
      <c r="G1310" s="266">
        <v>7.1</v>
      </c>
      <c r="H1310" s="266">
        <v>30.9</v>
      </c>
      <c r="I1310" s="266">
        <v>335.2</v>
      </c>
      <c r="J1310" s="266">
        <v>19.7</v>
      </c>
      <c r="K1310" s="266">
        <v>63.8</v>
      </c>
      <c r="L1310" s="266">
        <v>101.2</v>
      </c>
      <c r="M1310" s="266">
        <v>95.12</v>
      </c>
      <c r="N1310" s="266">
        <v>94</v>
      </c>
      <c r="O1310" s="266">
        <v>28.8</v>
      </c>
      <c r="P1310" s="266">
        <v>13.52</v>
      </c>
      <c r="Q1310" s="266">
        <v>13.93</v>
      </c>
      <c r="R1310" s="266">
        <v>13.33</v>
      </c>
      <c r="S1310" s="266">
        <v>13.59</v>
      </c>
      <c r="T1310" s="266">
        <v>679.7</v>
      </c>
      <c r="U1310" s="267">
        <v>7.54</v>
      </c>
      <c r="V1310" s="306">
        <v>3</v>
      </c>
    </row>
    <row r="1311" spans="1:22" ht="13.5" customHeight="1">
      <c r="A1311" s="774"/>
      <c r="B1311" s="775"/>
      <c r="C1311" s="774"/>
      <c r="D1311" s="265" t="s">
        <v>1054</v>
      </c>
      <c r="E1311" s="266">
        <v>95</v>
      </c>
      <c r="F1311" s="266">
        <v>148</v>
      </c>
      <c r="G1311" s="266">
        <v>8.91</v>
      </c>
      <c r="H1311" s="266">
        <v>36.01</v>
      </c>
      <c r="I1311" s="266">
        <v>304.2</v>
      </c>
      <c r="J1311" s="266">
        <v>21.82</v>
      </c>
      <c r="K1311" s="266">
        <v>60.6</v>
      </c>
      <c r="L1311" s="266">
        <v>106.6</v>
      </c>
      <c r="M1311" s="266">
        <v>100.6</v>
      </c>
      <c r="N1311" s="266">
        <v>94.37</v>
      </c>
      <c r="O1311" s="266">
        <v>29.4</v>
      </c>
      <c r="P1311" s="266">
        <v>12.36</v>
      </c>
      <c r="Q1311" s="266">
        <v>12.63</v>
      </c>
      <c r="R1311" s="266">
        <v>12.54</v>
      </c>
      <c r="S1311" s="266">
        <v>12.51</v>
      </c>
      <c r="T1311" s="266">
        <v>625.5</v>
      </c>
      <c r="U1311" s="267">
        <v>2.65</v>
      </c>
      <c r="V1311" s="306">
        <v>7</v>
      </c>
    </row>
    <row r="1312" spans="1:22" ht="13.5" customHeight="1">
      <c r="A1312" s="774"/>
      <c r="B1312" s="775"/>
      <c r="C1312" s="774"/>
      <c r="D1312" s="265" t="s">
        <v>1055</v>
      </c>
      <c r="E1312" s="266">
        <v>100.2</v>
      </c>
      <c r="F1312" s="266">
        <v>153</v>
      </c>
      <c r="G1312" s="266">
        <v>8</v>
      </c>
      <c r="H1312" s="266">
        <v>41.6</v>
      </c>
      <c r="I1312" s="266">
        <v>420.6</v>
      </c>
      <c r="J1312" s="266">
        <v>26.7</v>
      </c>
      <c r="K1312" s="266">
        <v>64</v>
      </c>
      <c r="L1312" s="266">
        <v>118.1</v>
      </c>
      <c r="M1312" s="266">
        <v>107.3</v>
      </c>
      <c r="N1312" s="266">
        <v>90.9</v>
      </c>
      <c r="O1312" s="266">
        <v>30.9</v>
      </c>
      <c r="P1312" s="266">
        <v>15</v>
      </c>
      <c r="Q1312" s="266">
        <v>14.1</v>
      </c>
      <c r="R1312" s="266">
        <v>16.2</v>
      </c>
      <c r="S1312" s="266">
        <v>15.1</v>
      </c>
      <c r="T1312" s="266">
        <v>671.11</v>
      </c>
      <c r="U1312" s="267">
        <v>4.8600000000000003</v>
      </c>
      <c r="V1312" s="306">
        <v>3</v>
      </c>
    </row>
    <row r="1313" spans="1:22" ht="13.5" customHeight="1">
      <c r="A1313" s="774"/>
      <c r="B1313" s="775"/>
      <c r="C1313" s="774"/>
      <c r="D1313" s="265" t="s">
        <v>1056</v>
      </c>
      <c r="E1313" s="266">
        <v>83.5</v>
      </c>
      <c r="F1313" s="266">
        <v>143</v>
      </c>
      <c r="G1313" s="266">
        <v>5.92</v>
      </c>
      <c r="H1313" s="266">
        <v>21.83</v>
      </c>
      <c r="I1313" s="266">
        <v>268.7</v>
      </c>
      <c r="J1313" s="266">
        <v>18</v>
      </c>
      <c r="K1313" s="266">
        <v>82.47</v>
      </c>
      <c r="L1313" s="266">
        <v>99.8</v>
      </c>
      <c r="M1313" s="266">
        <v>92.07</v>
      </c>
      <c r="N1313" s="266">
        <v>92.25</v>
      </c>
      <c r="O1313" s="266">
        <v>29.7</v>
      </c>
      <c r="P1313" s="266">
        <v>9.85</v>
      </c>
      <c r="Q1313" s="266">
        <v>10.55</v>
      </c>
      <c r="R1313" s="266">
        <v>10.55</v>
      </c>
      <c r="S1313" s="266">
        <v>10.32</v>
      </c>
      <c r="T1313" s="266">
        <v>515.83000000000004</v>
      </c>
      <c r="U1313" s="267">
        <v>1.94</v>
      </c>
      <c r="V1313" s="306">
        <v>9</v>
      </c>
    </row>
    <row r="1314" spans="1:22" ht="13.5" customHeight="1">
      <c r="A1314" s="774"/>
      <c r="B1314" s="775"/>
      <c r="C1314" s="774"/>
      <c r="D1314" s="265" t="s">
        <v>1057</v>
      </c>
      <c r="E1314" s="266">
        <v>102</v>
      </c>
      <c r="F1314" s="266">
        <v>150</v>
      </c>
      <c r="G1314" s="266">
        <v>7.2</v>
      </c>
      <c r="H1314" s="266">
        <v>29.3</v>
      </c>
      <c r="I1314" s="266">
        <v>306.89999999999998</v>
      </c>
      <c r="J1314" s="266">
        <v>20.8</v>
      </c>
      <c r="K1314" s="266">
        <v>71</v>
      </c>
      <c r="L1314" s="266">
        <v>116.7</v>
      </c>
      <c r="M1314" s="266">
        <v>102.2</v>
      </c>
      <c r="N1314" s="266">
        <v>87.6</v>
      </c>
      <c r="O1314" s="266">
        <v>27.5</v>
      </c>
      <c r="P1314" s="266">
        <v>15.91</v>
      </c>
      <c r="Q1314" s="266">
        <v>15.72</v>
      </c>
      <c r="R1314" s="266">
        <v>15.7</v>
      </c>
      <c r="S1314" s="266">
        <v>15.78</v>
      </c>
      <c r="T1314" s="266">
        <v>751.3</v>
      </c>
      <c r="U1314" s="267">
        <v>7.03</v>
      </c>
      <c r="V1314" s="306">
        <v>3</v>
      </c>
    </row>
    <row r="1315" spans="1:22" ht="13.5" customHeight="1">
      <c r="A1315" s="774"/>
      <c r="B1315" s="775"/>
      <c r="C1315" s="774"/>
      <c r="D1315" s="268" t="s">
        <v>1058</v>
      </c>
      <c r="E1315" s="269">
        <v>99.735833333333304</v>
      </c>
      <c r="F1315" s="269">
        <v>149.41666666666666</v>
      </c>
      <c r="G1315" s="269">
        <v>7.288333333333334</v>
      </c>
      <c r="H1315" s="269">
        <v>33.391666666666673</v>
      </c>
      <c r="I1315" s="269">
        <v>383.22583333333324</v>
      </c>
      <c r="J1315" s="269">
        <v>21.158333333333331</v>
      </c>
      <c r="K1315" s="269">
        <v>64.329166666666666</v>
      </c>
      <c r="L1315" s="269">
        <v>121.60833333333333</v>
      </c>
      <c r="M1315" s="269">
        <v>111.95749999999998</v>
      </c>
      <c r="N1315" s="269">
        <v>92.151666666666657</v>
      </c>
      <c r="O1315" s="269">
        <v>28.840833333333332</v>
      </c>
      <c r="P1315" s="269">
        <v>13.955833333333331</v>
      </c>
      <c r="Q1315" s="269">
        <v>14.163333333333334</v>
      </c>
      <c r="R1315" s="269">
        <v>14.269166666666665</v>
      </c>
      <c r="S1315" s="269">
        <v>14.129166666666665</v>
      </c>
      <c r="T1315" s="269">
        <v>678.72500000000002</v>
      </c>
      <c r="U1315" s="270">
        <v>4.7376543209876614</v>
      </c>
      <c r="V1315" s="268">
        <v>2</v>
      </c>
    </row>
    <row r="1316" spans="1:22" ht="13.5" customHeight="1">
      <c r="A1316" s="509" t="s">
        <v>961</v>
      </c>
      <c r="B1316" s="775"/>
      <c r="C1316" s="509" t="s">
        <v>1059</v>
      </c>
      <c r="D1316" s="489" t="s">
        <v>738</v>
      </c>
      <c r="E1316" s="271">
        <v>109.3</v>
      </c>
      <c r="F1316" s="271">
        <v>149</v>
      </c>
      <c r="G1316" s="271">
        <v>7.4</v>
      </c>
      <c r="H1316" s="271">
        <v>38.200000000000003</v>
      </c>
      <c r="I1316" s="271">
        <v>416.2</v>
      </c>
      <c r="J1316" s="271">
        <v>21</v>
      </c>
      <c r="K1316" s="271">
        <v>55</v>
      </c>
      <c r="L1316" s="271">
        <v>135.6</v>
      </c>
      <c r="M1316" s="271">
        <v>122.6</v>
      </c>
      <c r="N1316" s="271">
        <v>90.4</v>
      </c>
      <c r="O1316" s="271">
        <v>26.2</v>
      </c>
      <c r="P1316" s="271">
        <v>13.62</v>
      </c>
      <c r="Q1316" s="271">
        <v>13.44</v>
      </c>
      <c r="R1316" s="271">
        <v>13.41</v>
      </c>
      <c r="S1316" s="271">
        <v>13.49</v>
      </c>
      <c r="T1316" s="271">
        <v>674.5</v>
      </c>
      <c r="U1316" s="273">
        <v>5.95</v>
      </c>
      <c r="V1316" s="489">
        <v>5</v>
      </c>
    </row>
    <row r="1317" spans="1:22" ht="13.5" customHeight="1">
      <c r="A1317" s="774"/>
      <c r="B1317" s="775"/>
      <c r="C1317" s="774"/>
      <c r="D1317" s="489" t="s">
        <v>795</v>
      </c>
      <c r="E1317" s="271">
        <v>114.7</v>
      </c>
      <c r="F1317" s="271">
        <v>152</v>
      </c>
      <c r="G1317" s="271">
        <v>8.1</v>
      </c>
      <c r="H1317" s="271">
        <v>33.299999999999997</v>
      </c>
      <c r="I1317" s="271">
        <v>335.8</v>
      </c>
      <c r="J1317" s="271">
        <v>22.7</v>
      </c>
      <c r="K1317" s="271">
        <v>64.3</v>
      </c>
      <c r="L1317" s="271">
        <v>135.30000000000001</v>
      </c>
      <c r="M1317" s="271">
        <v>125.3</v>
      </c>
      <c r="N1317" s="271">
        <v>92.6</v>
      </c>
      <c r="O1317" s="271">
        <v>27.6</v>
      </c>
      <c r="P1317" s="271">
        <v>17.899999999999999</v>
      </c>
      <c r="Q1317" s="271">
        <v>17.5</v>
      </c>
      <c r="R1317" s="271">
        <v>17.5</v>
      </c>
      <c r="S1317" s="271">
        <v>17.63</v>
      </c>
      <c r="T1317" s="271">
        <v>730.41</v>
      </c>
      <c r="U1317" s="273">
        <v>3.43</v>
      </c>
      <c r="V1317" s="489">
        <v>6</v>
      </c>
    </row>
    <row r="1318" spans="1:22" ht="13.5" customHeight="1">
      <c r="A1318" s="774"/>
      <c r="B1318" s="775"/>
      <c r="C1318" s="774"/>
      <c r="D1318" s="489" t="s">
        <v>750</v>
      </c>
      <c r="E1318" s="271">
        <v>113.7</v>
      </c>
      <c r="F1318" s="271">
        <v>155</v>
      </c>
      <c r="G1318" s="271">
        <v>9.83</v>
      </c>
      <c r="H1318" s="271">
        <v>42.61</v>
      </c>
      <c r="I1318" s="271">
        <v>333.5</v>
      </c>
      <c r="J1318" s="271">
        <v>22.96</v>
      </c>
      <c r="K1318" s="271">
        <v>53.88</v>
      </c>
      <c r="L1318" s="271">
        <v>166.1</v>
      </c>
      <c r="M1318" s="271">
        <v>155.6</v>
      </c>
      <c r="N1318" s="271">
        <v>93.7</v>
      </c>
      <c r="O1318" s="271">
        <v>30.24</v>
      </c>
      <c r="P1318" s="271">
        <v>14.67</v>
      </c>
      <c r="Q1318" s="271">
        <v>14.02</v>
      </c>
      <c r="R1318" s="271">
        <v>14.21</v>
      </c>
      <c r="S1318" s="271">
        <v>14.3</v>
      </c>
      <c r="T1318" s="271">
        <v>715</v>
      </c>
      <c r="U1318" s="273">
        <v>10.68</v>
      </c>
      <c r="V1318" s="489">
        <v>1</v>
      </c>
    </row>
    <row r="1319" spans="1:22" ht="13.5" customHeight="1">
      <c r="A1319" s="774"/>
      <c r="B1319" s="775"/>
      <c r="C1319" s="774"/>
      <c r="D1319" s="489" t="s">
        <v>796</v>
      </c>
      <c r="E1319" s="271">
        <v>100</v>
      </c>
      <c r="F1319" s="271">
        <v>156</v>
      </c>
      <c r="G1319" s="271">
        <v>9.6999999999999993</v>
      </c>
      <c r="H1319" s="271">
        <v>32.200000000000003</v>
      </c>
      <c r="I1319" s="271">
        <v>331.96</v>
      </c>
      <c r="J1319" s="271">
        <v>23.2</v>
      </c>
      <c r="K1319" s="271">
        <v>72</v>
      </c>
      <c r="L1319" s="271">
        <v>131.5</v>
      </c>
      <c r="M1319" s="271">
        <v>123.2</v>
      </c>
      <c r="N1319" s="271">
        <v>93.7</v>
      </c>
      <c r="O1319" s="271">
        <v>27.9</v>
      </c>
      <c r="P1319" s="271">
        <v>13.85</v>
      </c>
      <c r="Q1319" s="271">
        <v>14.7</v>
      </c>
      <c r="R1319" s="271">
        <v>14.95</v>
      </c>
      <c r="S1319" s="271">
        <v>14.502000000000001</v>
      </c>
      <c r="T1319" s="271">
        <v>725</v>
      </c>
      <c r="U1319" s="273">
        <v>7.67</v>
      </c>
      <c r="V1319" s="489">
        <v>10</v>
      </c>
    </row>
    <row r="1320" spans="1:22" ht="13.5" customHeight="1">
      <c r="A1320" s="774"/>
      <c r="B1320" s="775"/>
      <c r="C1320" s="774"/>
      <c r="D1320" s="489" t="s">
        <v>797</v>
      </c>
      <c r="E1320" s="271">
        <v>102.6</v>
      </c>
      <c r="F1320" s="271">
        <v>155</v>
      </c>
      <c r="G1320" s="271">
        <v>6.8</v>
      </c>
      <c r="H1320" s="271">
        <v>45.5</v>
      </c>
      <c r="I1320" s="271">
        <v>569.1</v>
      </c>
      <c r="J1320" s="271">
        <v>19.8</v>
      </c>
      <c r="K1320" s="271">
        <v>43.5</v>
      </c>
      <c r="L1320" s="271">
        <v>155.19999999999999</v>
      </c>
      <c r="M1320" s="271">
        <v>130.80000000000001</v>
      </c>
      <c r="N1320" s="271">
        <v>84.3</v>
      </c>
      <c r="O1320" s="271">
        <v>29.8</v>
      </c>
      <c r="P1320" s="271">
        <v>15.26</v>
      </c>
      <c r="Q1320" s="271">
        <v>14.65</v>
      </c>
      <c r="R1320" s="271">
        <v>14.89</v>
      </c>
      <c r="S1320" s="271">
        <v>14.93</v>
      </c>
      <c r="T1320" s="271">
        <v>754.13</v>
      </c>
      <c r="U1320" s="273">
        <v>2.56</v>
      </c>
      <c r="V1320" s="489">
        <v>10</v>
      </c>
    </row>
    <row r="1321" spans="1:22" ht="13.5" customHeight="1">
      <c r="A1321" s="774"/>
      <c r="B1321" s="775"/>
      <c r="C1321" s="774"/>
      <c r="D1321" s="489" t="s">
        <v>755</v>
      </c>
      <c r="E1321" s="271">
        <v>105</v>
      </c>
      <c r="F1321" s="271">
        <v>153</v>
      </c>
      <c r="G1321" s="271">
        <v>7.5</v>
      </c>
      <c r="H1321" s="271">
        <v>32</v>
      </c>
      <c r="I1321" s="271">
        <v>327.8</v>
      </c>
      <c r="J1321" s="271">
        <v>22.3</v>
      </c>
      <c r="K1321" s="271">
        <v>69.7</v>
      </c>
      <c r="L1321" s="271">
        <v>130.5</v>
      </c>
      <c r="M1321" s="271">
        <v>116.1</v>
      </c>
      <c r="N1321" s="271">
        <v>89</v>
      </c>
      <c r="O1321" s="271">
        <v>26.5</v>
      </c>
      <c r="P1321" s="271">
        <v>13.75</v>
      </c>
      <c r="Q1321" s="271">
        <v>13.4</v>
      </c>
      <c r="R1321" s="271">
        <v>13.53</v>
      </c>
      <c r="S1321" s="271">
        <v>13.56</v>
      </c>
      <c r="T1321" s="271">
        <v>678</v>
      </c>
      <c r="U1321" s="273">
        <v>3.01</v>
      </c>
      <c r="V1321" s="489">
        <v>9</v>
      </c>
    </row>
    <row r="1322" spans="1:22" ht="13.5" customHeight="1">
      <c r="A1322" s="774"/>
      <c r="B1322" s="775"/>
      <c r="C1322" s="774"/>
      <c r="D1322" s="489" t="s">
        <v>798</v>
      </c>
      <c r="E1322" s="271">
        <v>104</v>
      </c>
      <c r="F1322" s="271">
        <v>156</v>
      </c>
      <c r="G1322" s="271">
        <v>5.8</v>
      </c>
      <c r="H1322" s="271">
        <v>18.600000000000001</v>
      </c>
      <c r="I1322" s="271">
        <v>220.69</v>
      </c>
      <c r="J1322" s="271">
        <v>13</v>
      </c>
      <c r="K1322" s="271">
        <v>69.89</v>
      </c>
      <c r="L1322" s="271">
        <v>122</v>
      </c>
      <c r="M1322" s="271">
        <v>113</v>
      </c>
      <c r="N1322" s="271">
        <v>92.62</v>
      </c>
      <c r="O1322" s="271">
        <v>30.62</v>
      </c>
      <c r="P1322" s="271">
        <v>18.920000000000002</v>
      </c>
      <c r="Q1322" s="271">
        <v>17.100000000000001</v>
      </c>
      <c r="R1322" s="271">
        <v>15.84</v>
      </c>
      <c r="S1322" s="271">
        <v>17.29</v>
      </c>
      <c r="T1322" s="271">
        <v>639.61</v>
      </c>
      <c r="U1322" s="273">
        <v>10.81</v>
      </c>
      <c r="V1322" s="489">
        <v>2</v>
      </c>
    </row>
    <row r="1323" spans="1:22" ht="13.5" customHeight="1">
      <c r="A1323" s="774"/>
      <c r="B1323" s="775"/>
      <c r="C1323" s="774"/>
      <c r="D1323" s="489" t="s">
        <v>799</v>
      </c>
      <c r="E1323" s="271">
        <v>96.7</v>
      </c>
      <c r="F1323" s="271">
        <v>146</v>
      </c>
      <c r="G1323" s="271">
        <v>7.8</v>
      </c>
      <c r="H1323" s="271">
        <v>27.1</v>
      </c>
      <c r="I1323" s="271">
        <v>246.3</v>
      </c>
      <c r="J1323" s="271">
        <v>19.5</v>
      </c>
      <c r="K1323" s="271">
        <v>72</v>
      </c>
      <c r="L1323" s="271">
        <v>108.4</v>
      </c>
      <c r="M1323" s="271">
        <v>102.2</v>
      </c>
      <c r="N1323" s="271">
        <v>94.2</v>
      </c>
      <c r="O1323" s="271">
        <v>28.2</v>
      </c>
      <c r="P1323" s="271">
        <v>13.06</v>
      </c>
      <c r="Q1323" s="271">
        <v>13.03</v>
      </c>
      <c r="R1323" s="271">
        <v>14.02</v>
      </c>
      <c r="S1323" s="271">
        <v>13.37</v>
      </c>
      <c r="T1323" s="271">
        <v>668.5</v>
      </c>
      <c r="U1323" s="273">
        <v>2.0345864432132181</v>
      </c>
      <c r="V1323" s="489">
        <v>12</v>
      </c>
    </row>
    <row r="1324" spans="1:22" ht="13.5" customHeight="1">
      <c r="A1324" s="774"/>
      <c r="B1324" s="775"/>
      <c r="C1324" s="774"/>
      <c r="D1324" s="489" t="s">
        <v>800</v>
      </c>
      <c r="E1324" s="271">
        <v>99.8</v>
      </c>
      <c r="F1324" s="271">
        <v>149</v>
      </c>
      <c r="G1324" s="271">
        <v>7.42</v>
      </c>
      <c r="H1324" s="271">
        <v>26.8</v>
      </c>
      <c r="I1324" s="271">
        <v>261.3</v>
      </c>
      <c r="J1324" s="271">
        <v>21</v>
      </c>
      <c r="K1324" s="271">
        <v>78.2</v>
      </c>
      <c r="L1324" s="271">
        <v>142</v>
      </c>
      <c r="M1324" s="271">
        <v>137.69999999999999</v>
      </c>
      <c r="N1324" s="271">
        <v>96.9</v>
      </c>
      <c r="O1324" s="271">
        <v>27.8</v>
      </c>
      <c r="P1324" s="271">
        <v>15.55</v>
      </c>
      <c r="Q1324" s="271">
        <v>15.5</v>
      </c>
      <c r="R1324" s="271">
        <v>14.44</v>
      </c>
      <c r="S1324" s="271">
        <v>15.16</v>
      </c>
      <c r="T1324" s="271">
        <v>758.2</v>
      </c>
      <c r="U1324" s="273">
        <v>4.72</v>
      </c>
      <c r="V1324" s="489">
        <v>5</v>
      </c>
    </row>
    <row r="1325" spans="1:22" ht="13.5" customHeight="1">
      <c r="A1325" s="774"/>
      <c r="B1325" s="775"/>
      <c r="C1325" s="774"/>
      <c r="D1325" s="489" t="s">
        <v>756</v>
      </c>
      <c r="E1325" s="271">
        <v>99.3</v>
      </c>
      <c r="F1325" s="271">
        <v>158</v>
      </c>
      <c r="G1325" s="271">
        <v>7.6</v>
      </c>
      <c r="H1325" s="271">
        <v>21.7</v>
      </c>
      <c r="I1325" s="271">
        <v>185.5</v>
      </c>
      <c r="J1325" s="271">
        <v>21.2</v>
      </c>
      <c r="K1325" s="271">
        <v>97.7</v>
      </c>
      <c r="L1325" s="271">
        <v>139.6</v>
      </c>
      <c r="M1325" s="271">
        <v>129.6</v>
      </c>
      <c r="N1325" s="271">
        <v>92.8</v>
      </c>
      <c r="O1325" s="271">
        <v>25.6</v>
      </c>
      <c r="P1325" s="271">
        <v>13.54</v>
      </c>
      <c r="Q1325" s="271">
        <v>13.49</v>
      </c>
      <c r="R1325" s="271">
        <v>14.01</v>
      </c>
      <c r="S1325" s="271">
        <v>13.68</v>
      </c>
      <c r="T1325" s="271">
        <v>684</v>
      </c>
      <c r="U1325" s="273">
        <v>2.93</v>
      </c>
      <c r="V1325" s="489">
        <v>8</v>
      </c>
    </row>
    <row r="1326" spans="1:22" ht="13.5" customHeight="1">
      <c r="A1326" s="774"/>
      <c r="B1326" s="775"/>
      <c r="C1326" s="774"/>
      <c r="D1326" s="489" t="s">
        <v>753</v>
      </c>
      <c r="E1326" s="271">
        <v>108</v>
      </c>
      <c r="F1326" s="271">
        <v>153</v>
      </c>
      <c r="G1326" s="271">
        <v>7.4</v>
      </c>
      <c r="H1326" s="271">
        <v>34.4</v>
      </c>
      <c r="I1326" s="271">
        <v>364.86</v>
      </c>
      <c r="J1326" s="271">
        <v>22.14</v>
      </c>
      <c r="K1326" s="271">
        <v>64.36</v>
      </c>
      <c r="L1326" s="271">
        <v>121</v>
      </c>
      <c r="M1326" s="271">
        <v>116</v>
      </c>
      <c r="N1326" s="271">
        <v>95.9</v>
      </c>
      <c r="O1326" s="271">
        <v>28.6</v>
      </c>
      <c r="P1326" s="271">
        <v>15.12</v>
      </c>
      <c r="Q1326" s="271">
        <v>15.47</v>
      </c>
      <c r="R1326" s="271">
        <v>14.98</v>
      </c>
      <c r="S1326" s="271">
        <v>15.19</v>
      </c>
      <c r="T1326" s="271">
        <v>723.04</v>
      </c>
      <c r="U1326" s="273">
        <v>7.2</v>
      </c>
      <c r="V1326" s="489">
        <v>1</v>
      </c>
    </row>
    <row r="1327" spans="1:22" ht="13.5" customHeight="1">
      <c r="A1327" s="774"/>
      <c r="B1327" s="775"/>
      <c r="C1327" s="774"/>
      <c r="D1327" s="490" t="s">
        <v>745</v>
      </c>
      <c r="E1327" s="304">
        <v>104.82727272727271</v>
      </c>
      <c r="F1327" s="304">
        <v>152.90909090909091</v>
      </c>
      <c r="G1327" s="304">
        <v>7.7590909090909088</v>
      </c>
      <c r="H1327" s="304">
        <v>32.037272727272722</v>
      </c>
      <c r="I1327" s="304">
        <v>326.63727272727277</v>
      </c>
      <c r="J1327" s="304">
        <v>20.8</v>
      </c>
      <c r="K1327" s="304">
        <v>67.320909090909097</v>
      </c>
      <c r="L1327" s="304">
        <v>135.20000000000002</v>
      </c>
      <c r="M1327" s="304">
        <v>124.73636363636363</v>
      </c>
      <c r="N1327" s="304">
        <v>92.374545454545455</v>
      </c>
      <c r="O1327" s="304">
        <v>28.096363636363641</v>
      </c>
      <c r="P1327" s="304">
        <v>15.021818181818183</v>
      </c>
      <c r="Q1327" s="304">
        <v>14.754545454545456</v>
      </c>
      <c r="R1327" s="304">
        <v>14.707272727272727</v>
      </c>
      <c r="S1327" s="304">
        <v>14.827454545454545</v>
      </c>
      <c r="T1327" s="304">
        <v>704.58090909090902</v>
      </c>
      <c r="U1327" s="463">
        <v>5.6945349810850274</v>
      </c>
      <c r="V1327" s="490">
        <v>3</v>
      </c>
    </row>
    <row r="1328" spans="1:22" ht="13.5" customHeight="1">
      <c r="A1328" s="509" t="s">
        <v>1060</v>
      </c>
      <c r="B1328" s="775"/>
      <c r="C1328" s="509" t="s">
        <v>1061</v>
      </c>
      <c r="D1328" s="489" t="s">
        <v>738</v>
      </c>
      <c r="E1328" s="271">
        <v>108.6</v>
      </c>
      <c r="F1328" s="271">
        <v>150</v>
      </c>
      <c r="G1328" s="271">
        <v>7.2</v>
      </c>
      <c r="H1328" s="271">
        <v>36.4</v>
      </c>
      <c r="I1328" s="271">
        <v>405.6</v>
      </c>
      <c r="J1328" s="271">
        <v>22.1</v>
      </c>
      <c r="K1328" s="271">
        <v>60.7</v>
      </c>
      <c r="L1328" s="271">
        <v>131.6</v>
      </c>
      <c r="M1328" s="271">
        <v>120.3</v>
      </c>
      <c r="N1328" s="271">
        <v>91.4</v>
      </c>
      <c r="O1328" s="271">
        <v>26.3</v>
      </c>
      <c r="P1328" s="271">
        <v>241.9</v>
      </c>
      <c r="Q1328" s="271">
        <v>223.3</v>
      </c>
      <c r="R1328" s="271"/>
      <c r="S1328" s="271">
        <v>232.6</v>
      </c>
      <c r="T1328" s="271">
        <v>689.5</v>
      </c>
      <c r="U1328" s="273">
        <v>5.7</v>
      </c>
      <c r="V1328" s="489">
        <v>2</v>
      </c>
    </row>
    <row r="1329" spans="1:22" ht="13.5" customHeight="1">
      <c r="A1329" s="774"/>
      <c r="B1329" s="775"/>
      <c r="C1329" s="774"/>
      <c r="D1329" s="489" t="s">
        <v>755</v>
      </c>
      <c r="E1329" s="271">
        <v>105</v>
      </c>
      <c r="F1329" s="271">
        <v>152</v>
      </c>
      <c r="G1329" s="271">
        <v>7.4</v>
      </c>
      <c r="H1329" s="271">
        <v>31.94</v>
      </c>
      <c r="I1329" s="271">
        <v>331.6</v>
      </c>
      <c r="J1329" s="271">
        <v>22.1</v>
      </c>
      <c r="K1329" s="271">
        <v>69.2</v>
      </c>
      <c r="L1329" s="271">
        <v>130.5</v>
      </c>
      <c r="M1329" s="271">
        <v>116.1</v>
      </c>
      <c r="N1329" s="271">
        <v>89</v>
      </c>
      <c r="O1329" s="271">
        <v>26.5</v>
      </c>
      <c r="P1329" s="271">
        <v>361.77</v>
      </c>
      <c r="Q1329" s="271">
        <v>331.82</v>
      </c>
      <c r="R1329" s="271"/>
      <c r="S1329" s="271">
        <v>346.79</v>
      </c>
      <c r="T1329" s="271">
        <v>693.59</v>
      </c>
      <c r="U1329" s="273">
        <v>2.58</v>
      </c>
      <c r="V1329" s="489">
        <v>2</v>
      </c>
    </row>
    <row r="1330" spans="1:22" ht="13.5" customHeight="1">
      <c r="A1330" s="774"/>
      <c r="B1330" s="775"/>
      <c r="C1330" s="774"/>
      <c r="D1330" s="489" t="s">
        <v>801</v>
      </c>
      <c r="E1330" s="271">
        <v>103</v>
      </c>
      <c r="F1330" s="271">
        <v>157</v>
      </c>
      <c r="G1330" s="271">
        <v>7</v>
      </c>
      <c r="H1330" s="271">
        <v>31</v>
      </c>
      <c r="I1330" s="271">
        <v>342.9</v>
      </c>
      <c r="J1330" s="271">
        <v>22.8</v>
      </c>
      <c r="K1330" s="271">
        <v>73.5</v>
      </c>
      <c r="L1330" s="271">
        <v>145.30000000000001</v>
      </c>
      <c r="M1330" s="271">
        <v>131.5</v>
      </c>
      <c r="N1330" s="271">
        <v>90.5</v>
      </c>
      <c r="O1330" s="271">
        <v>27.8</v>
      </c>
      <c r="P1330" s="271">
        <v>181.5</v>
      </c>
      <c r="Q1330" s="271">
        <v>178.4</v>
      </c>
      <c r="R1330" s="271"/>
      <c r="S1330" s="271">
        <v>179.95</v>
      </c>
      <c r="T1330" s="271">
        <v>719.8</v>
      </c>
      <c r="U1330" s="273">
        <v>3.87</v>
      </c>
      <c r="V1330" s="489">
        <v>2</v>
      </c>
    </row>
    <row r="1331" spans="1:22" ht="13.5" customHeight="1">
      <c r="A1331" s="774"/>
      <c r="B1331" s="775"/>
      <c r="C1331" s="774"/>
      <c r="D1331" s="489" t="s">
        <v>798</v>
      </c>
      <c r="E1331" s="271">
        <v>93.8</v>
      </c>
      <c r="F1331" s="271">
        <v>154</v>
      </c>
      <c r="G1331" s="271">
        <v>5.2</v>
      </c>
      <c r="H1331" s="271">
        <v>24</v>
      </c>
      <c r="I1331" s="271">
        <v>361.54</v>
      </c>
      <c r="J1331" s="271">
        <v>19</v>
      </c>
      <c r="K1331" s="271">
        <v>79.17</v>
      </c>
      <c r="L1331" s="271">
        <v>158</v>
      </c>
      <c r="M1331" s="271">
        <v>146</v>
      </c>
      <c r="N1331" s="271">
        <v>92.41</v>
      </c>
      <c r="O1331" s="271">
        <v>30.87</v>
      </c>
      <c r="P1331" s="271">
        <v>299.2</v>
      </c>
      <c r="Q1331" s="271">
        <v>286.33999999999997</v>
      </c>
      <c r="R1331" s="271"/>
      <c r="S1331" s="271">
        <v>292.77</v>
      </c>
      <c r="T1331" s="271">
        <v>590.87</v>
      </c>
      <c r="U1331" s="273">
        <v>3.79</v>
      </c>
      <c r="V1331" s="489">
        <v>2</v>
      </c>
    </row>
    <row r="1332" spans="1:22" ht="13.5" customHeight="1">
      <c r="A1332" s="774"/>
      <c r="B1332" s="775"/>
      <c r="C1332" s="774"/>
      <c r="D1332" s="489" t="s">
        <v>799</v>
      </c>
      <c r="E1332" s="271">
        <v>95.3</v>
      </c>
      <c r="F1332" s="271">
        <v>143</v>
      </c>
      <c r="G1332" s="271">
        <v>7.8</v>
      </c>
      <c r="H1332" s="271">
        <v>20.9</v>
      </c>
      <c r="I1332" s="271">
        <v>167.1</v>
      </c>
      <c r="J1332" s="271">
        <v>18.5</v>
      </c>
      <c r="K1332" s="271">
        <v>88.5</v>
      </c>
      <c r="L1332" s="271">
        <v>115.9</v>
      </c>
      <c r="M1332" s="271">
        <v>110.8</v>
      </c>
      <c r="N1332" s="271">
        <v>95.6</v>
      </c>
      <c r="O1332" s="271">
        <v>29.4</v>
      </c>
      <c r="P1332" s="271">
        <v>342.1</v>
      </c>
      <c r="Q1332" s="271">
        <v>339.7</v>
      </c>
      <c r="R1332" s="271"/>
      <c r="S1332" s="271">
        <v>340.9</v>
      </c>
      <c r="T1332" s="271">
        <v>681.8</v>
      </c>
      <c r="U1332" s="273">
        <v>3.62</v>
      </c>
      <c r="V1332" s="489">
        <v>2</v>
      </c>
    </row>
    <row r="1333" spans="1:22" ht="13.5" customHeight="1">
      <c r="A1333" s="774"/>
      <c r="B1333" s="775"/>
      <c r="C1333" s="774"/>
      <c r="D1333" s="489" t="s">
        <v>800</v>
      </c>
      <c r="E1333" s="271">
        <v>105</v>
      </c>
      <c r="F1333" s="271">
        <v>149</v>
      </c>
      <c r="G1333" s="271">
        <v>7.33</v>
      </c>
      <c r="H1333" s="271">
        <v>28.29</v>
      </c>
      <c r="I1333" s="271">
        <v>286.10000000000002</v>
      </c>
      <c r="J1333" s="271">
        <v>20.5</v>
      </c>
      <c r="K1333" s="271">
        <v>72.5</v>
      </c>
      <c r="L1333" s="271">
        <v>140.69999999999999</v>
      </c>
      <c r="M1333" s="271">
        <v>134.69999999999999</v>
      </c>
      <c r="N1333" s="271">
        <v>95.7</v>
      </c>
      <c r="O1333" s="271">
        <v>31.55</v>
      </c>
      <c r="P1333" s="271">
        <v>179.37</v>
      </c>
      <c r="Q1333" s="271">
        <v>174.76</v>
      </c>
      <c r="R1333" s="271"/>
      <c r="S1333" s="271">
        <v>177.07</v>
      </c>
      <c r="T1333" s="271">
        <v>708.27</v>
      </c>
      <c r="U1333" s="273">
        <v>0.65</v>
      </c>
      <c r="V1333" s="489">
        <v>2</v>
      </c>
    </row>
    <row r="1334" spans="1:22" ht="13.5" customHeight="1">
      <c r="A1334" s="774"/>
      <c r="B1334" s="775"/>
      <c r="C1334" s="774"/>
      <c r="D1334" s="489" t="s">
        <v>756</v>
      </c>
      <c r="E1334" s="271">
        <v>105.3</v>
      </c>
      <c r="F1334" s="271">
        <v>157</v>
      </c>
      <c r="G1334" s="271">
        <v>8.1999999999999993</v>
      </c>
      <c r="H1334" s="271">
        <v>25.8</v>
      </c>
      <c r="I1334" s="271">
        <v>214.6</v>
      </c>
      <c r="J1334" s="271">
        <v>22.5</v>
      </c>
      <c r="K1334" s="271">
        <v>87.2</v>
      </c>
      <c r="L1334" s="271">
        <v>149.6</v>
      </c>
      <c r="M1334" s="271">
        <v>121.2</v>
      </c>
      <c r="N1334" s="271">
        <v>81</v>
      </c>
      <c r="O1334" s="271">
        <v>29.4</v>
      </c>
      <c r="P1334" s="271">
        <v>348.7</v>
      </c>
      <c r="Q1334" s="271">
        <v>346.8</v>
      </c>
      <c r="R1334" s="271"/>
      <c r="S1334" s="271">
        <v>347.75</v>
      </c>
      <c r="T1334" s="271">
        <v>695.5</v>
      </c>
      <c r="U1334" s="273">
        <v>4.41</v>
      </c>
      <c r="V1334" s="489">
        <v>2</v>
      </c>
    </row>
    <row r="1335" spans="1:22" ht="13.5" customHeight="1">
      <c r="A1335" s="774"/>
      <c r="B1335" s="775"/>
      <c r="C1335" s="774"/>
      <c r="D1335" s="489" t="s">
        <v>753</v>
      </c>
      <c r="E1335" s="271">
        <v>105</v>
      </c>
      <c r="F1335" s="271">
        <v>155</v>
      </c>
      <c r="G1335" s="271">
        <v>8.8000000000000007</v>
      </c>
      <c r="H1335" s="271">
        <v>30.52</v>
      </c>
      <c r="I1335" s="271">
        <v>246.82</v>
      </c>
      <c r="J1335" s="271">
        <v>20.28</v>
      </c>
      <c r="K1335" s="271">
        <v>66.5</v>
      </c>
      <c r="L1335" s="271">
        <v>131</v>
      </c>
      <c r="M1335" s="271">
        <v>117</v>
      </c>
      <c r="N1335" s="271">
        <v>89.3</v>
      </c>
      <c r="O1335" s="271">
        <v>28.7</v>
      </c>
      <c r="P1335" s="271">
        <v>324.5</v>
      </c>
      <c r="Q1335" s="271">
        <v>310.8</v>
      </c>
      <c r="R1335" s="271"/>
      <c r="S1335" s="271">
        <v>317.64999999999998</v>
      </c>
      <c r="T1335" s="271">
        <v>705.81</v>
      </c>
      <c r="U1335" s="273">
        <v>4.08</v>
      </c>
      <c r="V1335" s="489">
        <v>2</v>
      </c>
    </row>
    <row r="1336" spans="1:22" ht="13.5" customHeight="1">
      <c r="A1336" s="774"/>
      <c r="B1336" s="775"/>
      <c r="C1336" s="774"/>
      <c r="D1336" s="302" t="s">
        <v>745</v>
      </c>
      <c r="E1336" s="304">
        <v>102.625</v>
      </c>
      <c r="F1336" s="304">
        <v>152.125</v>
      </c>
      <c r="G1336" s="304">
        <v>7.3662499999999991</v>
      </c>
      <c r="H1336" s="304">
        <v>28.606250000000003</v>
      </c>
      <c r="I1336" s="304">
        <v>294.53249999999997</v>
      </c>
      <c r="J1336" s="304">
        <v>20.9725</v>
      </c>
      <c r="K1336" s="304">
        <v>74.658749999999998</v>
      </c>
      <c r="L1336" s="304">
        <v>137.82499999999999</v>
      </c>
      <c r="M1336" s="304">
        <v>124.69999999999999</v>
      </c>
      <c r="N1336" s="304">
        <v>90.613749999999996</v>
      </c>
      <c r="O1336" s="304">
        <v>28.815000000000001</v>
      </c>
      <c r="P1336" s="304">
        <v>284.88</v>
      </c>
      <c r="Q1336" s="304">
        <v>273.99</v>
      </c>
      <c r="R1336" s="304"/>
      <c r="S1336" s="304">
        <v>279.43499999999995</v>
      </c>
      <c r="T1336" s="304">
        <v>685.64249999999993</v>
      </c>
      <c r="U1336" s="463">
        <v>3.5588599565007075</v>
      </c>
      <c r="V1336" s="489">
        <v>2</v>
      </c>
    </row>
    <row r="1337" spans="1:22" ht="13.5" customHeight="1">
      <c r="A1337" s="509" t="s">
        <v>892</v>
      </c>
      <c r="B1337" s="511" t="s">
        <v>1186</v>
      </c>
      <c r="C1337" s="509" t="s">
        <v>1062</v>
      </c>
      <c r="D1337" s="265" t="s">
        <v>1063</v>
      </c>
      <c r="E1337" s="266">
        <v>93.3</v>
      </c>
      <c r="F1337" s="266">
        <v>149</v>
      </c>
      <c r="G1337" s="266">
        <v>7.6</v>
      </c>
      <c r="H1337" s="266">
        <v>40.200000000000003</v>
      </c>
      <c r="I1337" s="266">
        <v>428.9</v>
      </c>
      <c r="J1337" s="266">
        <v>24.7</v>
      </c>
      <c r="K1337" s="266">
        <v>61.4</v>
      </c>
      <c r="L1337" s="266">
        <v>118.4</v>
      </c>
      <c r="M1337" s="266">
        <v>111.9</v>
      </c>
      <c r="N1337" s="266">
        <v>94.5</v>
      </c>
      <c r="O1337" s="266">
        <v>26.3</v>
      </c>
      <c r="P1337" s="266">
        <v>16.05</v>
      </c>
      <c r="Q1337" s="266">
        <v>16.25</v>
      </c>
      <c r="R1337" s="266">
        <v>16.55</v>
      </c>
      <c r="S1337" s="266">
        <v>16.28</v>
      </c>
      <c r="T1337" s="266">
        <v>717.96</v>
      </c>
      <c r="U1337" s="267">
        <v>4.72</v>
      </c>
      <c r="V1337" s="306">
        <v>4</v>
      </c>
    </row>
    <row r="1338" spans="1:22" ht="13.5" customHeight="1">
      <c r="A1338" s="774"/>
      <c r="B1338" s="775"/>
      <c r="C1338" s="774"/>
      <c r="D1338" s="265" t="s">
        <v>1064</v>
      </c>
      <c r="E1338" s="266">
        <v>93.1</v>
      </c>
      <c r="F1338" s="266">
        <v>153</v>
      </c>
      <c r="G1338" s="266">
        <v>9.35</v>
      </c>
      <c r="H1338" s="266">
        <v>45.37</v>
      </c>
      <c r="I1338" s="266">
        <v>385.2</v>
      </c>
      <c r="J1338" s="266">
        <v>22.41</v>
      </c>
      <c r="K1338" s="266">
        <v>49.4</v>
      </c>
      <c r="L1338" s="266">
        <v>158.1</v>
      </c>
      <c r="M1338" s="266">
        <v>109.4</v>
      </c>
      <c r="N1338" s="266">
        <v>69.2</v>
      </c>
      <c r="O1338" s="266">
        <v>25.89</v>
      </c>
      <c r="P1338" s="266">
        <v>12.79</v>
      </c>
      <c r="Q1338" s="266">
        <v>12.68</v>
      </c>
      <c r="R1338" s="266">
        <v>12.66</v>
      </c>
      <c r="S1338" s="266">
        <v>12.71</v>
      </c>
      <c r="T1338" s="266">
        <v>635.5</v>
      </c>
      <c r="U1338" s="267">
        <v>2.8</v>
      </c>
      <c r="V1338" s="306">
        <v>6</v>
      </c>
    </row>
    <row r="1339" spans="1:22" ht="13.5" customHeight="1">
      <c r="A1339" s="774"/>
      <c r="B1339" s="775"/>
      <c r="C1339" s="774"/>
      <c r="D1339" s="265" t="s">
        <v>1065</v>
      </c>
      <c r="E1339" s="266">
        <v>79</v>
      </c>
      <c r="F1339" s="266">
        <v>154</v>
      </c>
      <c r="G1339" s="266">
        <v>9.6</v>
      </c>
      <c r="H1339" s="266">
        <v>32.799999999999997</v>
      </c>
      <c r="I1339" s="266">
        <v>341.67</v>
      </c>
      <c r="J1339" s="266">
        <v>22.6</v>
      </c>
      <c r="K1339" s="266">
        <v>68.900000000000006</v>
      </c>
      <c r="L1339" s="266">
        <v>134.69999999999999</v>
      </c>
      <c r="M1339" s="266">
        <v>127.2</v>
      </c>
      <c r="N1339" s="266">
        <v>94.4</v>
      </c>
      <c r="O1339" s="266">
        <v>26.8</v>
      </c>
      <c r="P1339" s="266">
        <v>14.85</v>
      </c>
      <c r="Q1339" s="266">
        <v>14.9</v>
      </c>
      <c r="R1339" s="266">
        <v>15.05</v>
      </c>
      <c r="S1339" s="266">
        <v>14.93</v>
      </c>
      <c r="T1339" s="266">
        <v>746.67</v>
      </c>
      <c r="U1339" s="267">
        <v>7.69</v>
      </c>
      <c r="V1339" s="306">
        <v>3</v>
      </c>
    </row>
    <row r="1340" spans="1:22" ht="13.5" customHeight="1">
      <c r="A1340" s="774"/>
      <c r="B1340" s="775"/>
      <c r="C1340" s="774"/>
      <c r="D1340" s="265" t="s">
        <v>1066</v>
      </c>
      <c r="E1340" s="266">
        <v>103.4</v>
      </c>
      <c r="F1340" s="266">
        <v>150</v>
      </c>
      <c r="G1340" s="266">
        <v>4.95</v>
      </c>
      <c r="H1340" s="266">
        <v>44.25</v>
      </c>
      <c r="I1340" s="266">
        <v>793.94</v>
      </c>
      <c r="J1340" s="266">
        <v>26.42</v>
      </c>
      <c r="K1340" s="266">
        <v>59.71</v>
      </c>
      <c r="L1340" s="266">
        <v>134.30000000000001</v>
      </c>
      <c r="M1340" s="266">
        <v>122.4</v>
      </c>
      <c r="N1340" s="266">
        <v>91.1</v>
      </c>
      <c r="O1340" s="266">
        <v>26.3</v>
      </c>
      <c r="P1340" s="266">
        <v>15.23</v>
      </c>
      <c r="Q1340" s="266">
        <v>16.68</v>
      </c>
      <c r="R1340" s="266">
        <v>17.02</v>
      </c>
      <c r="S1340" s="266">
        <v>16.309999999999999</v>
      </c>
      <c r="T1340" s="266">
        <v>811.45</v>
      </c>
      <c r="U1340" s="267">
        <v>5.09</v>
      </c>
      <c r="V1340" s="306">
        <v>5</v>
      </c>
    </row>
    <row r="1341" spans="1:22" ht="13.5" customHeight="1">
      <c r="A1341" s="774"/>
      <c r="B1341" s="775"/>
      <c r="C1341" s="774"/>
      <c r="D1341" s="265" t="s">
        <v>1067</v>
      </c>
      <c r="E1341" s="266">
        <v>95.6</v>
      </c>
      <c r="F1341" s="266">
        <v>149</v>
      </c>
      <c r="G1341" s="266">
        <v>7.5</v>
      </c>
      <c r="H1341" s="266">
        <v>33.200000000000003</v>
      </c>
      <c r="I1341" s="266">
        <v>342.7</v>
      </c>
      <c r="J1341" s="266">
        <v>23</v>
      </c>
      <c r="K1341" s="266">
        <v>69.28</v>
      </c>
      <c r="L1341" s="266">
        <v>146.80000000000001</v>
      </c>
      <c r="M1341" s="266">
        <v>117.4</v>
      </c>
      <c r="N1341" s="266">
        <v>80</v>
      </c>
      <c r="O1341" s="266">
        <v>25.5</v>
      </c>
      <c r="P1341" s="266">
        <v>13.61</v>
      </c>
      <c r="Q1341" s="266">
        <v>13.13</v>
      </c>
      <c r="R1341" s="266">
        <v>13.37</v>
      </c>
      <c r="S1341" s="266">
        <v>13.37</v>
      </c>
      <c r="T1341" s="266">
        <v>668.5</v>
      </c>
      <c r="U1341" s="267">
        <v>3.95</v>
      </c>
      <c r="V1341" s="306">
        <v>3</v>
      </c>
    </row>
    <row r="1342" spans="1:22" ht="13.5" customHeight="1">
      <c r="A1342" s="774"/>
      <c r="B1342" s="775"/>
      <c r="C1342" s="774"/>
      <c r="D1342" s="265" t="s">
        <v>1068</v>
      </c>
      <c r="E1342" s="266">
        <v>98</v>
      </c>
      <c r="F1342" s="266">
        <v>150</v>
      </c>
      <c r="G1342" s="266">
        <v>7.5</v>
      </c>
      <c r="H1342" s="266">
        <v>39.6</v>
      </c>
      <c r="I1342" s="266">
        <v>428</v>
      </c>
      <c r="J1342" s="266">
        <v>20.5</v>
      </c>
      <c r="K1342" s="266">
        <v>51.8</v>
      </c>
      <c r="L1342" s="266">
        <v>170.7</v>
      </c>
      <c r="M1342" s="266">
        <v>145.69999999999999</v>
      </c>
      <c r="N1342" s="266">
        <v>85.4</v>
      </c>
      <c r="O1342" s="266">
        <v>26.4</v>
      </c>
      <c r="P1342" s="266">
        <v>12.58</v>
      </c>
      <c r="Q1342" s="266">
        <v>12.52</v>
      </c>
      <c r="R1342" s="266">
        <v>12.49</v>
      </c>
      <c r="S1342" s="266">
        <v>12.53</v>
      </c>
      <c r="T1342" s="266">
        <v>626.5</v>
      </c>
      <c r="U1342" s="267">
        <v>4</v>
      </c>
      <c r="V1342" s="306">
        <v>8</v>
      </c>
    </row>
    <row r="1343" spans="1:22" ht="13.5" customHeight="1">
      <c r="A1343" s="774"/>
      <c r="B1343" s="775"/>
      <c r="C1343" s="774"/>
      <c r="D1343" s="265" t="s">
        <v>1069</v>
      </c>
      <c r="E1343" s="266">
        <v>94.3</v>
      </c>
      <c r="F1343" s="266">
        <v>151</v>
      </c>
      <c r="G1343" s="266">
        <v>6.1</v>
      </c>
      <c r="H1343" s="266">
        <v>30.9</v>
      </c>
      <c r="I1343" s="266">
        <v>406</v>
      </c>
      <c r="J1343" s="266">
        <v>19.8</v>
      </c>
      <c r="K1343" s="266">
        <v>64.099999999999994</v>
      </c>
      <c r="L1343" s="266">
        <v>129.5</v>
      </c>
      <c r="M1343" s="266">
        <v>126</v>
      </c>
      <c r="N1343" s="266">
        <v>97.3</v>
      </c>
      <c r="O1343" s="266">
        <v>26.38</v>
      </c>
      <c r="P1343" s="266">
        <v>17.38</v>
      </c>
      <c r="Q1343" s="266">
        <v>17.09</v>
      </c>
      <c r="R1343" s="266">
        <v>18.28</v>
      </c>
      <c r="S1343" s="266">
        <v>17.579999999999998</v>
      </c>
      <c r="T1343" s="266">
        <v>732.64</v>
      </c>
      <c r="U1343" s="267">
        <v>6.12</v>
      </c>
      <c r="V1343" s="306">
        <v>1</v>
      </c>
    </row>
    <row r="1344" spans="1:22" ht="13.5" customHeight="1">
      <c r="A1344" s="774"/>
      <c r="B1344" s="775"/>
      <c r="C1344" s="774"/>
      <c r="D1344" s="265" t="s">
        <v>1070</v>
      </c>
      <c r="E1344" s="266">
        <v>95.33</v>
      </c>
      <c r="F1344" s="266">
        <v>141</v>
      </c>
      <c r="G1344" s="266">
        <v>7.9</v>
      </c>
      <c r="H1344" s="266">
        <v>31.6</v>
      </c>
      <c r="I1344" s="266">
        <v>300</v>
      </c>
      <c r="J1344" s="266">
        <v>21.3</v>
      </c>
      <c r="K1344" s="266">
        <v>67.400000000000006</v>
      </c>
      <c r="L1344" s="266">
        <v>144.37</v>
      </c>
      <c r="M1344" s="266">
        <v>135.1</v>
      </c>
      <c r="N1344" s="266">
        <v>93.58</v>
      </c>
      <c r="O1344" s="266">
        <v>25.14</v>
      </c>
      <c r="P1344" s="266">
        <v>13.64</v>
      </c>
      <c r="Q1344" s="266">
        <v>13.52</v>
      </c>
      <c r="R1344" s="266">
        <v>13.85</v>
      </c>
      <c r="S1344" s="266">
        <v>13.67</v>
      </c>
      <c r="T1344" s="266">
        <v>683.5</v>
      </c>
      <c r="U1344" s="267">
        <v>8.15</v>
      </c>
      <c r="V1344" s="306">
        <v>1</v>
      </c>
    </row>
    <row r="1345" spans="1:22" ht="13.5" customHeight="1">
      <c r="A1345" s="774"/>
      <c r="B1345" s="775"/>
      <c r="C1345" s="774"/>
      <c r="D1345" s="265" t="s">
        <v>1071</v>
      </c>
      <c r="E1345" s="266">
        <v>88.6</v>
      </c>
      <c r="F1345" s="266">
        <v>149</v>
      </c>
      <c r="G1345" s="266">
        <v>8.19</v>
      </c>
      <c r="H1345" s="266">
        <v>33.56</v>
      </c>
      <c r="I1345" s="266">
        <v>310</v>
      </c>
      <c r="J1345" s="266">
        <v>22.78</v>
      </c>
      <c r="K1345" s="266">
        <v>67.900000000000006</v>
      </c>
      <c r="L1345" s="266">
        <v>120.4</v>
      </c>
      <c r="M1345" s="266">
        <v>113.8</v>
      </c>
      <c r="N1345" s="266">
        <v>94.52000000000001</v>
      </c>
      <c r="O1345" s="266">
        <v>26.1</v>
      </c>
      <c r="P1345" s="266">
        <v>12.94</v>
      </c>
      <c r="Q1345" s="266">
        <v>12.65</v>
      </c>
      <c r="R1345" s="266">
        <v>12.83</v>
      </c>
      <c r="S1345" s="266">
        <v>12.81</v>
      </c>
      <c r="T1345" s="266">
        <v>640.33000000000004</v>
      </c>
      <c r="U1345" s="267">
        <v>5.08</v>
      </c>
      <c r="V1345" s="306">
        <v>1</v>
      </c>
    </row>
    <row r="1346" spans="1:22" ht="13.5" customHeight="1">
      <c r="A1346" s="774"/>
      <c r="B1346" s="775"/>
      <c r="C1346" s="774"/>
      <c r="D1346" s="265" t="s">
        <v>1072</v>
      </c>
      <c r="E1346" s="266">
        <v>89</v>
      </c>
      <c r="F1346" s="266">
        <v>152</v>
      </c>
      <c r="G1346" s="266">
        <v>7.8</v>
      </c>
      <c r="H1346" s="266">
        <v>51.7</v>
      </c>
      <c r="I1346" s="266">
        <v>562.4</v>
      </c>
      <c r="J1346" s="266">
        <v>27</v>
      </c>
      <c r="K1346" s="266">
        <v>52.3</v>
      </c>
      <c r="L1346" s="266">
        <v>145.4</v>
      </c>
      <c r="M1346" s="266">
        <v>118.6</v>
      </c>
      <c r="N1346" s="266">
        <v>81.599999999999994</v>
      </c>
      <c r="O1346" s="266">
        <v>25.8</v>
      </c>
      <c r="P1346" s="266">
        <v>14.9</v>
      </c>
      <c r="Q1346" s="266">
        <v>15.2</v>
      </c>
      <c r="R1346" s="266">
        <v>15.1</v>
      </c>
      <c r="S1346" s="266">
        <v>15.07</v>
      </c>
      <c r="T1346" s="266">
        <v>669.63</v>
      </c>
      <c r="U1346" s="267">
        <v>4.63</v>
      </c>
      <c r="V1346" s="306">
        <v>5</v>
      </c>
    </row>
    <row r="1347" spans="1:22" ht="13.5" customHeight="1">
      <c r="A1347" s="774"/>
      <c r="B1347" s="775"/>
      <c r="C1347" s="774"/>
      <c r="D1347" s="265" t="s">
        <v>1073</v>
      </c>
      <c r="E1347" s="266">
        <v>93.7</v>
      </c>
      <c r="F1347" s="266">
        <v>143</v>
      </c>
      <c r="G1347" s="266">
        <v>5.75</v>
      </c>
      <c r="H1347" s="266">
        <v>34.65</v>
      </c>
      <c r="I1347" s="266">
        <v>502.6</v>
      </c>
      <c r="J1347" s="266">
        <v>25.88</v>
      </c>
      <c r="K1347" s="266">
        <v>74.680000000000007</v>
      </c>
      <c r="L1347" s="266">
        <v>96</v>
      </c>
      <c r="M1347" s="266">
        <v>90.2</v>
      </c>
      <c r="N1347" s="266">
        <v>93.96</v>
      </c>
      <c r="O1347" s="266">
        <v>24.13</v>
      </c>
      <c r="P1347" s="266">
        <v>11.15</v>
      </c>
      <c r="Q1347" s="266">
        <v>11.05</v>
      </c>
      <c r="R1347" s="266">
        <v>9.9</v>
      </c>
      <c r="S1347" s="266">
        <v>10.7</v>
      </c>
      <c r="T1347" s="266">
        <v>535</v>
      </c>
      <c r="U1347" s="267">
        <v>5.73</v>
      </c>
      <c r="V1347" s="306">
        <v>6</v>
      </c>
    </row>
    <row r="1348" spans="1:22" ht="13.5" customHeight="1">
      <c r="A1348" s="774"/>
      <c r="B1348" s="775"/>
      <c r="C1348" s="774"/>
      <c r="D1348" s="265" t="s">
        <v>1074</v>
      </c>
      <c r="E1348" s="266">
        <v>91</v>
      </c>
      <c r="F1348" s="266">
        <v>150</v>
      </c>
      <c r="G1348" s="266">
        <v>7.7</v>
      </c>
      <c r="H1348" s="266">
        <v>31</v>
      </c>
      <c r="I1348" s="266">
        <v>302.60000000000002</v>
      </c>
      <c r="J1348" s="266">
        <v>22.3</v>
      </c>
      <c r="K1348" s="266">
        <v>71.900000000000006</v>
      </c>
      <c r="L1348" s="266">
        <v>125.3</v>
      </c>
      <c r="M1348" s="266">
        <v>114</v>
      </c>
      <c r="N1348" s="266">
        <v>91</v>
      </c>
      <c r="O1348" s="266">
        <v>22</v>
      </c>
      <c r="P1348" s="266">
        <v>15.88</v>
      </c>
      <c r="Q1348" s="266">
        <v>15.72</v>
      </c>
      <c r="R1348" s="266">
        <v>15.84</v>
      </c>
      <c r="S1348" s="266">
        <v>15.81</v>
      </c>
      <c r="T1348" s="266">
        <v>753</v>
      </c>
      <c r="U1348" s="267">
        <v>7.28</v>
      </c>
      <c r="V1348" s="306">
        <v>2</v>
      </c>
    </row>
    <row r="1349" spans="1:22" ht="13.5" customHeight="1">
      <c r="A1349" s="774"/>
      <c r="B1349" s="775"/>
      <c r="C1349" s="774"/>
      <c r="D1349" s="268" t="s">
        <v>1075</v>
      </c>
      <c r="E1349" s="269">
        <v>92.860833333333332</v>
      </c>
      <c r="F1349" s="269">
        <v>147.25</v>
      </c>
      <c r="G1349" s="269">
        <v>7.4950000000000001</v>
      </c>
      <c r="H1349" s="269">
        <v>37.402499999999996</v>
      </c>
      <c r="I1349" s="269">
        <v>425.3341666666667</v>
      </c>
      <c r="J1349" s="269">
        <v>23.224166666666672</v>
      </c>
      <c r="K1349" s="269">
        <v>63.230833333333322</v>
      </c>
      <c r="L1349" s="269">
        <v>135.33083333333335</v>
      </c>
      <c r="M1349" s="269">
        <v>119.30833333333334</v>
      </c>
      <c r="N1349" s="269">
        <v>88.88</v>
      </c>
      <c r="O1349" s="269">
        <v>25.561666666666664</v>
      </c>
      <c r="P1349" s="269">
        <v>14.25</v>
      </c>
      <c r="Q1349" s="269">
        <v>14.282499999999999</v>
      </c>
      <c r="R1349" s="269">
        <v>14.411666666666667</v>
      </c>
      <c r="S1349" s="269">
        <v>14.314166666666665</v>
      </c>
      <c r="T1349" s="269">
        <v>685.05666666666673</v>
      </c>
      <c r="U1349" s="676">
        <v>5.7253086419753121</v>
      </c>
      <c r="V1349" s="677">
        <v>1</v>
      </c>
    </row>
    <row r="1350" spans="1:22" ht="13.5" customHeight="1">
      <c r="A1350" s="509" t="s">
        <v>905</v>
      </c>
      <c r="B1350" s="775"/>
      <c r="C1350" s="509" t="s">
        <v>1076</v>
      </c>
      <c r="D1350" s="265" t="s">
        <v>738</v>
      </c>
      <c r="E1350" s="266">
        <v>108.2</v>
      </c>
      <c r="F1350" s="266">
        <v>149</v>
      </c>
      <c r="G1350" s="266">
        <v>7.2</v>
      </c>
      <c r="H1350" s="266">
        <v>36.6</v>
      </c>
      <c r="I1350" s="266">
        <v>408.3</v>
      </c>
      <c r="J1350" s="266">
        <v>26.8</v>
      </c>
      <c r="K1350" s="266">
        <v>73.2</v>
      </c>
      <c r="L1350" s="266">
        <v>112.3</v>
      </c>
      <c r="M1350" s="266">
        <v>100.7</v>
      </c>
      <c r="N1350" s="266">
        <v>89.7</v>
      </c>
      <c r="O1350" s="266">
        <v>25.1</v>
      </c>
      <c r="P1350" s="266">
        <v>13.58</v>
      </c>
      <c r="Q1350" s="266">
        <v>13.56</v>
      </c>
      <c r="R1350" s="266">
        <v>13.52</v>
      </c>
      <c r="S1350" s="266">
        <v>13.55</v>
      </c>
      <c r="T1350" s="266">
        <v>677.7</v>
      </c>
      <c r="U1350" s="267">
        <v>6.45</v>
      </c>
      <c r="V1350" s="306">
        <v>4</v>
      </c>
    </row>
    <row r="1351" spans="1:22" ht="13.5" customHeight="1">
      <c r="A1351" s="774"/>
      <c r="B1351" s="775"/>
      <c r="C1351" s="774"/>
      <c r="D1351" s="265" t="s">
        <v>795</v>
      </c>
      <c r="E1351" s="266">
        <v>110</v>
      </c>
      <c r="F1351" s="266">
        <v>152</v>
      </c>
      <c r="G1351" s="266">
        <v>8.3000000000000007</v>
      </c>
      <c r="H1351" s="266">
        <v>34.4</v>
      </c>
      <c r="I1351" s="266">
        <v>338.6</v>
      </c>
      <c r="J1351" s="266">
        <v>25.1</v>
      </c>
      <c r="K1351" s="266">
        <v>69</v>
      </c>
      <c r="L1351" s="266">
        <v>129.5</v>
      </c>
      <c r="M1351" s="266">
        <v>122.4</v>
      </c>
      <c r="N1351" s="266">
        <v>94.5</v>
      </c>
      <c r="O1351" s="266">
        <v>24.7</v>
      </c>
      <c r="P1351" s="266">
        <v>17.600000000000001</v>
      </c>
      <c r="Q1351" s="266">
        <v>16.5</v>
      </c>
      <c r="R1351" s="266">
        <v>17.100000000000001</v>
      </c>
      <c r="S1351" s="266">
        <v>17.07</v>
      </c>
      <c r="T1351" s="266">
        <v>707.58</v>
      </c>
      <c r="U1351" s="267">
        <v>0.2</v>
      </c>
      <c r="V1351" s="306">
        <v>11</v>
      </c>
    </row>
    <row r="1352" spans="1:22" ht="13.5" customHeight="1">
      <c r="A1352" s="774"/>
      <c r="B1352" s="775"/>
      <c r="C1352" s="774"/>
      <c r="D1352" s="265" t="s">
        <v>750</v>
      </c>
      <c r="E1352" s="266">
        <v>103.1</v>
      </c>
      <c r="F1352" s="266">
        <v>155</v>
      </c>
      <c r="G1352" s="266">
        <v>8.9600000000000009</v>
      </c>
      <c r="H1352" s="266">
        <v>35.869999999999997</v>
      </c>
      <c r="I1352" s="266">
        <v>300.3</v>
      </c>
      <c r="J1352" s="266">
        <v>20.74</v>
      </c>
      <c r="K1352" s="266">
        <v>57.82</v>
      </c>
      <c r="L1352" s="266">
        <v>168.7</v>
      </c>
      <c r="M1352" s="266">
        <v>149.4</v>
      </c>
      <c r="N1352" s="266">
        <v>88.6</v>
      </c>
      <c r="O1352" s="266">
        <v>26.31</v>
      </c>
      <c r="P1352" s="266">
        <v>14.45</v>
      </c>
      <c r="Q1352" s="266">
        <v>13.8</v>
      </c>
      <c r="R1352" s="266">
        <v>13.99</v>
      </c>
      <c r="S1352" s="266">
        <v>14.08</v>
      </c>
      <c r="T1352" s="266">
        <v>704</v>
      </c>
      <c r="U1352" s="267">
        <v>8.98</v>
      </c>
      <c r="V1352" s="306">
        <v>2</v>
      </c>
    </row>
    <row r="1353" spans="1:22" ht="13.5" customHeight="1">
      <c r="A1353" s="774"/>
      <c r="B1353" s="775"/>
      <c r="C1353" s="774"/>
      <c r="D1353" s="265" t="s">
        <v>796</v>
      </c>
      <c r="E1353" s="266">
        <v>92</v>
      </c>
      <c r="F1353" s="266">
        <v>155</v>
      </c>
      <c r="G1353" s="266">
        <v>9.6999999999999993</v>
      </c>
      <c r="H1353" s="266">
        <v>33.299999999999997</v>
      </c>
      <c r="I1353" s="266">
        <v>343.3</v>
      </c>
      <c r="J1353" s="266">
        <v>23.6</v>
      </c>
      <c r="K1353" s="266">
        <v>70.900000000000006</v>
      </c>
      <c r="L1353" s="266">
        <v>133.5</v>
      </c>
      <c r="M1353" s="266">
        <v>126.1</v>
      </c>
      <c r="N1353" s="266">
        <v>94.5</v>
      </c>
      <c r="O1353" s="266">
        <v>28.5</v>
      </c>
      <c r="P1353" s="266">
        <v>12.95</v>
      </c>
      <c r="Q1353" s="266">
        <v>15.65</v>
      </c>
      <c r="R1353" s="266">
        <v>15.55</v>
      </c>
      <c r="S1353" s="266">
        <v>14.72</v>
      </c>
      <c r="T1353" s="266">
        <v>735.83</v>
      </c>
      <c r="U1353" s="267">
        <v>9.2799999999999994</v>
      </c>
      <c r="V1353" s="306">
        <v>6</v>
      </c>
    </row>
    <row r="1354" spans="1:22" ht="13.5" customHeight="1">
      <c r="A1354" s="774"/>
      <c r="B1354" s="775"/>
      <c r="C1354" s="774"/>
      <c r="D1354" s="265" t="s">
        <v>797</v>
      </c>
      <c r="E1354" s="266">
        <v>101.1</v>
      </c>
      <c r="F1354" s="266">
        <v>155</v>
      </c>
      <c r="G1354" s="266">
        <v>6.8</v>
      </c>
      <c r="H1354" s="266">
        <v>45.9</v>
      </c>
      <c r="I1354" s="266">
        <v>575</v>
      </c>
      <c r="J1354" s="266">
        <v>22.7</v>
      </c>
      <c r="K1354" s="266">
        <v>49.5</v>
      </c>
      <c r="L1354" s="266">
        <v>140.19999999999999</v>
      </c>
      <c r="M1354" s="266">
        <v>119.8</v>
      </c>
      <c r="N1354" s="266">
        <v>85.5</v>
      </c>
      <c r="O1354" s="266">
        <v>29.5</v>
      </c>
      <c r="P1354" s="266">
        <v>14.98</v>
      </c>
      <c r="Q1354" s="266">
        <v>14.93</v>
      </c>
      <c r="R1354" s="266">
        <v>15.87</v>
      </c>
      <c r="S1354" s="266">
        <v>15.26</v>
      </c>
      <c r="T1354" s="266">
        <v>770.63</v>
      </c>
      <c r="U1354" s="267">
        <v>3.71</v>
      </c>
      <c r="V1354" s="306">
        <v>5</v>
      </c>
    </row>
    <row r="1355" spans="1:22" ht="13.5" customHeight="1">
      <c r="A1355" s="774"/>
      <c r="B1355" s="775"/>
      <c r="C1355" s="774"/>
      <c r="D1355" s="265" t="s">
        <v>755</v>
      </c>
      <c r="E1355" s="266">
        <v>101.5</v>
      </c>
      <c r="F1355" s="266">
        <v>152</v>
      </c>
      <c r="G1355" s="266">
        <v>6.5</v>
      </c>
      <c r="H1355" s="266">
        <v>31.9</v>
      </c>
      <c r="I1355" s="266">
        <v>390.8</v>
      </c>
      <c r="J1355" s="266">
        <v>22.4</v>
      </c>
      <c r="K1355" s="266">
        <v>70.2</v>
      </c>
      <c r="L1355" s="266">
        <v>142.4</v>
      </c>
      <c r="M1355" s="266">
        <v>127</v>
      </c>
      <c r="N1355" s="266">
        <v>89.2</v>
      </c>
      <c r="O1355" s="266">
        <v>26</v>
      </c>
      <c r="P1355" s="266">
        <v>13.55</v>
      </c>
      <c r="Q1355" s="266">
        <v>13.99</v>
      </c>
      <c r="R1355" s="266">
        <v>14.04</v>
      </c>
      <c r="S1355" s="266">
        <v>13.86</v>
      </c>
      <c r="T1355" s="266">
        <v>693</v>
      </c>
      <c r="U1355" s="267">
        <v>5.29</v>
      </c>
      <c r="V1355" s="306">
        <v>3</v>
      </c>
    </row>
    <row r="1356" spans="1:22" ht="13.5" customHeight="1">
      <c r="A1356" s="774"/>
      <c r="B1356" s="775"/>
      <c r="C1356" s="774"/>
      <c r="D1356" s="265" t="s">
        <v>798</v>
      </c>
      <c r="E1356" s="266">
        <v>97.6</v>
      </c>
      <c r="F1356" s="266">
        <v>155</v>
      </c>
      <c r="G1356" s="266">
        <v>4.9000000000000004</v>
      </c>
      <c r="H1356" s="266">
        <v>20.2</v>
      </c>
      <c r="I1356" s="266">
        <v>312.24</v>
      </c>
      <c r="J1356" s="266">
        <v>19</v>
      </c>
      <c r="K1356" s="266">
        <v>94.06</v>
      </c>
      <c r="L1356" s="266">
        <v>134</v>
      </c>
      <c r="M1356" s="266">
        <v>125</v>
      </c>
      <c r="N1356" s="266">
        <v>93.28</v>
      </c>
      <c r="O1356" s="266">
        <v>29.06</v>
      </c>
      <c r="P1356" s="266">
        <v>17.02</v>
      </c>
      <c r="Q1356" s="266">
        <v>17.27</v>
      </c>
      <c r="R1356" s="266">
        <v>17.68</v>
      </c>
      <c r="S1356" s="266">
        <v>17.32</v>
      </c>
      <c r="T1356" s="266">
        <v>640.96</v>
      </c>
      <c r="U1356" s="267">
        <v>11.05</v>
      </c>
      <c r="V1356" s="306">
        <v>1</v>
      </c>
    </row>
    <row r="1357" spans="1:22" ht="13.5" customHeight="1">
      <c r="A1357" s="774"/>
      <c r="B1357" s="775"/>
      <c r="C1357" s="774"/>
      <c r="D1357" s="265" t="s">
        <v>799</v>
      </c>
      <c r="E1357" s="266">
        <v>96</v>
      </c>
      <c r="F1357" s="266">
        <v>144</v>
      </c>
      <c r="G1357" s="266">
        <v>7.2</v>
      </c>
      <c r="H1357" s="266">
        <v>29.2</v>
      </c>
      <c r="I1357" s="266">
        <v>303</v>
      </c>
      <c r="J1357" s="266">
        <v>24.3</v>
      </c>
      <c r="K1357" s="266">
        <v>83.2</v>
      </c>
      <c r="L1357" s="266">
        <v>118.04</v>
      </c>
      <c r="M1357" s="266">
        <v>115.42</v>
      </c>
      <c r="N1357" s="266">
        <v>97.780413419179936</v>
      </c>
      <c r="O1357" s="266">
        <v>30.78</v>
      </c>
      <c r="P1357" s="266">
        <v>13.73</v>
      </c>
      <c r="Q1357" s="266">
        <v>13.78</v>
      </c>
      <c r="R1357" s="266">
        <v>13.89</v>
      </c>
      <c r="S1357" s="266">
        <v>13.8</v>
      </c>
      <c r="T1357" s="266">
        <v>690</v>
      </c>
      <c r="U1357" s="267">
        <v>5.32</v>
      </c>
      <c r="V1357" s="306">
        <v>4</v>
      </c>
    </row>
    <row r="1358" spans="1:22" ht="13.5" customHeight="1">
      <c r="A1358" s="774"/>
      <c r="B1358" s="775"/>
      <c r="C1358" s="774"/>
      <c r="D1358" s="265" t="s">
        <v>800</v>
      </c>
      <c r="E1358" s="266">
        <v>96.3</v>
      </c>
      <c r="F1358" s="266">
        <v>149</v>
      </c>
      <c r="G1358" s="266">
        <v>7.33</v>
      </c>
      <c r="H1358" s="266">
        <v>28.01</v>
      </c>
      <c r="I1358" s="266">
        <v>282.3</v>
      </c>
      <c r="J1358" s="266">
        <v>21.1</v>
      </c>
      <c r="K1358" s="266">
        <v>75.5</v>
      </c>
      <c r="L1358" s="266">
        <v>156.69999999999999</v>
      </c>
      <c r="M1358" s="266">
        <v>138</v>
      </c>
      <c r="N1358" s="266">
        <v>88.1</v>
      </c>
      <c r="O1358" s="266">
        <v>26.5</v>
      </c>
      <c r="P1358" s="266">
        <v>14.73</v>
      </c>
      <c r="Q1358" s="266">
        <v>15.37</v>
      </c>
      <c r="R1358" s="266">
        <v>14.89</v>
      </c>
      <c r="S1358" s="266">
        <v>15</v>
      </c>
      <c r="T1358" s="266">
        <v>749.8</v>
      </c>
      <c r="U1358" s="267">
        <v>3.57</v>
      </c>
      <c r="V1358" s="306">
        <v>8</v>
      </c>
    </row>
    <row r="1359" spans="1:22" ht="13.5" customHeight="1">
      <c r="A1359" s="774"/>
      <c r="B1359" s="775"/>
      <c r="C1359" s="774"/>
      <c r="D1359" s="265" t="s">
        <v>756</v>
      </c>
      <c r="E1359" s="266">
        <v>93.3</v>
      </c>
      <c r="F1359" s="266">
        <v>157</v>
      </c>
      <c r="G1359" s="266">
        <v>7.2</v>
      </c>
      <c r="H1359" s="266">
        <v>23.2</v>
      </c>
      <c r="I1359" s="266">
        <v>222.2</v>
      </c>
      <c r="J1359" s="266">
        <v>22.4</v>
      </c>
      <c r="K1359" s="266">
        <v>96.6</v>
      </c>
      <c r="L1359" s="266">
        <v>160.4</v>
      </c>
      <c r="M1359" s="266">
        <v>156.4</v>
      </c>
      <c r="N1359" s="266">
        <v>97.506234413965089</v>
      </c>
      <c r="O1359" s="266">
        <v>29.1</v>
      </c>
      <c r="P1359" s="266">
        <v>14.56</v>
      </c>
      <c r="Q1359" s="266">
        <v>13.61</v>
      </c>
      <c r="R1359" s="266">
        <v>13.09</v>
      </c>
      <c r="S1359" s="266">
        <v>13.75</v>
      </c>
      <c r="T1359" s="266">
        <v>687.7</v>
      </c>
      <c r="U1359" s="267">
        <v>3.49</v>
      </c>
      <c r="V1359" s="306">
        <v>6</v>
      </c>
    </row>
    <row r="1360" spans="1:22" ht="13.5" customHeight="1">
      <c r="A1360" s="774"/>
      <c r="B1360" s="775"/>
      <c r="C1360" s="774"/>
      <c r="D1360" s="265" t="s">
        <v>753</v>
      </c>
      <c r="E1360" s="266">
        <v>100</v>
      </c>
      <c r="F1360" s="266">
        <v>152</v>
      </c>
      <c r="G1360" s="266">
        <v>7.1</v>
      </c>
      <c r="H1360" s="266">
        <v>32.6</v>
      </c>
      <c r="I1360" s="266">
        <v>359.15</v>
      </c>
      <c r="J1360" s="266">
        <v>22.66</v>
      </c>
      <c r="K1360" s="266">
        <v>69.510000000000005</v>
      </c>
      <c r="L1360" s="266">
        <v>125</v>
      </c>
      <c r="M1360" s="266">
        <v>119</v>
      </c>
      <c r="N1360" s="266">
        <v>95.2</v>
      </c>
      <c r="O1360" s="266">
        <v>25.2</v>
      </c>
      <c r="P1360" s="266">
        <v>14.65</v>
      </c>
      <c r="Q1360" s="266">
        <v>14.73</v>
      </c>
      <c r="R1360" s="266">
        <v>14.5</v>
      </c>
      <c r="S1360" s="266">
        <v>14.63</v>
      </c>
      <c r="T1360" s="266">
        <v>696.23</v>
      </c>
      <c r="U1360" s="267">
        <v>3.22</v>
      </c>
      <c r="V1360" s="306">
        <v>10</v>
      </c>
    </row>
    <row r="1361" spans="1:22" ht="13.5" customHeight="1">
      <c r="A1361" s="774"/>
      <c r="B1361" s="775"/>
      <c r="C1361" s="774"/>
      <c r="D1361" s="268" t="s">
        <v>1077</v>
      </c>
      <c r="E1361" s="269">
        <v>99.918181818181807</v>
      </c>
      <c r="F1361" s="269">
        <v>150.272727272727</v>
      </c>
      <c r="G1361" s="269">
        <v>7.3809090909090909</v>
      </c>
      <c r="H1361" s="269">
        <v>31.925454545454546</v>
      </c>
      <c r="I1361" s="269">
        <v>348.65363636363639</v>
      </c>
      <c r="J1361" s="269">
        <v>22.8</v>
      </c>
      <c r="K1361" s="269">
        <v>73.59</v>
      </c>
      <c r="L1361" s="269">
        <v>138.24909090909094</v>
      </c>
      <c r="M1361" s="269">
        <v>127.20181818181818</v>
      </c>
      <c r="N1361" s="269">
        <v>92.169695257558644</v>
      </c>
      <c r="O1361" s="269">
        <v>27.34090909090909</v>
      </c>
      <c r="P1361" s="269">
        <v>14.709090909090911</v>
      </c>
      <c r="Q1361" s="269">
        <v>14.835454545454542</v>
      </c>
      <c r="R1361" s="269">
        <v>14.92</v>
      </c>
      <c r="S1361" s="269">
        <v>14.821818181818184</v>
      </c>
      <c r="T1361" s="269">
        <v>704.85727272727274</v>
      </c>
      <c r="U1361" s="270">
        <v>5.7359924285609099</v>
      </c>
      <c r="V1361" s="268">
        <v>2</v>
      </c>
    </row>
    <row r="1362" spans="1:22" ht="13.5" customHeight="1">
      <c r="A1362" s="509" t="s">
        <v>1060</v>
      </c>
      <c r="B1362" s="775"/>
      <c r="C1362" s="509" t="s">
        <v>1078</v>
      </c>
      <c r="D1362" s="489" t="s">
        <v>738</v>
      </c>
      <c r="E1362" s="271">
        <v>107.7</v>
      </c>
      <c r="F1362" s="271">
        <v>149</v>
      </c>
      <c r="G1362" s="271">
        <v>7.5</v>
      </c>
      <c r="H1362" s="271">
        <v>37.5</v>
      </c>
      <c r="I1362" s="271">
        <v>400</v>
      </c>
      <c r="J1362" s="271">
        <v>22.9</v>
      </c>
      <c r="K1362" s="271">
        <v>61.1</v>
      </c>
      <c r="L1362" s="271">
        <v>122.3</v>
      </c>
      <c r="M1362" s="271">
        <v>112.1</v>
      </c>
      <c r="N1362" s="271">
        <v>91.7</v>
      </c>
      <c r="O1362" s="271">
        <v>26.7</v>
      </c>
      <c r="P1362" s="271">
        <v>229.5</v>
      </c>
      <c r="Q1362" s="271">
        <v>237.9</v>
      </c>
      <c r="R1362" s="271"/>
      <c r="S1362" s="271">
        <v>233.7</v>
      </c>
      <c r="T1362" s="271">
        <v>692.7</v>
      </c>
      <c r="U1362" s="273">
        <v>6.2</v>
      </c>
      <c r="V1362" s="489">
        <v>1</v>
      </c>
    </row>
    <row r="1363" spans="1:22" ht="13.5" customHeight="1">
      <c r="A1363" s="774"/>
      <c r="B1363" s="775"/>
      <c r="C1363" s="774"/>
      <c r="D1363" s="489" t="s">
        <v>755</v>
      </c>
      <c r="E1363" s="271">
        <v>101.5</v>
      </c>
      <c r="F1363" s="271">
        <v>152</v>
      </c>
      <c r="G1363" s="271">
        <v>7.3</v>
      </c>
      <c r="H1363" s="271">
        <v>32.450000000000003</v>
      </c>
      <c r="I1363" s="271">
        <v>344.5</v>
      </c>
      <c r="J1363" s="271">
        <v>22.6</v>
      </c>
      <c r="K1363" s="271">
        <v>69.599999999999994</v>
      </c>
      <c r="L1363" s="271">
        <v>142.4</v>
      </c>
      <c r="M1363" s="271">
        <v>127</v>
      </c>
      <c r="N1363" s="271">
        <v>89.2</v>
      </c>
      <c r="O1363" s="271">
        <v>26</v>
      </c>
      <c r="P1363" s="271">
        <v>365.25</v>
      </c>
      <c r="Q1363" s="271">
        <v>340.42</v>
      </c>
      <c r="R1363" s="271"/>
      <c r="S1363" s="271">
        <v>352.84</v>
      </c>
      <c r="T1363" s="271">
        <v>705.67</v>
      </c>
      <c r="U1363" s="273">
        <v>4.37</v>
      </c>
      <c r="V1363" s="489">
        <v>1</v>
      </c>
    </row>
    <row r="1364" spans="1:22" ht="13.5" customHeight="1">
      <c r="A1364" s="774"/>
      <c r="B1364" s="775"/>
      <c r="C1364" s="774"/>
      <c r="D1364" s="489" t="s">
        <v>801</v>
      </c>
      <c r="E1364" s="271">
        <v>98</v>
      </c>
      <c r="F1364" s="271">
        <v>156</v>
      </c>
      <c r="G1364" s="271">
        <v>7.1</v>
      </c>
      <c r="H1364" s="271">
        <v>29.2</v>
      </c>
      <c r="I1364" s="271">
        <v>311.3</v>
      </c>
      <c r="J1364" s="271">
        <v>23.6</v>
      </c>
      <c r="K1364" s="271">
        <v>81.5</v>
      </c>
      <c r="L1364" s="271">
        <v>151.4</v>
      </c>
      <c r="M1364" s="271">
        <v>136.4</v>
      </c>
      <c r="N1364" s="271">
        <v>90</v>
      </c>
      <c r="O1364" s="271">
        <v>25.2</v>
      </c>
      <c r="P1364" s="271">
        <v>180.1</v>
      </c>
      <c r="Q1364" s="271">
        <v>186.6</v>
      </c>
      <c r="R1364" s="271"/>
      <c r="S1364" s="271">
        <v>183.35</v>
      </c>
      <c r="T1364" s="271">
        <v>733.4</v>
      </c>
      <c r="U1364" s="273">
        <v>5.83</v>
      </c>
      <c r="V1364" s="489">
        <v>1</v>
      </c>
    </row>
    <row r="1365" spans="1:22" ht="13.5" customHeight="1">
      <c r="A1365" s="774"/>
      <c r="B1365" s="775"/>
      <c r="C1365" s="774"/>
      <c r="D1365" s="489" t="s">
        <v>798</v>
      </c>
      <c r="E1365" s="271">
        <v>105.6</v>
      </c>
      <c r="F1365" s="271">
        <v>154</v>
      </c>
      <c r="G1365" s="271">
        <v>7.4</v>
      </c>
      <c r="H1365" s="271">
        <v>28</v>
      </c>
      <c r="I1365" s="271">
        <v>278.38</v>
      </c>
      <c r="J1365" s="271">
        <v>20</v>
      </c>
      <c r="K1365" s="271">
        <v>78.569999999999993</v>
      </c>
      <c r="L1365" s="271">
        <v>162</v>
      </c>
      <c r="M1365" s="271">
        <v>143</v>
      </c>
      <c r="N1365" s="271">
        <v>88.27</v>
      </c>
      <c r="O1365" s="271">
        <v>25.18</v>
      </c>
      <c r="P1365" s="271">
        <v>315.31</v>
      </c>
      <c r="Q1365" s="271">
        <v>277.63</v>
      </c>
      <c r="R1365" s="271"/>
      <c r="S1365" s="271">
        <v>296.47000000000003</v>
      </c>
      <c r="T1365" s="271">
        <v>598.33000000000004</v>
      </c>
      <c r="U1365" s="273">
        <v>5.0999999999999996</v>
      </c>
      <c r="V1365" s="489">
        <v>1</v>
      </c>
    </row>
    <row r="1366" spans="1:22" ht="13.5" customHeight="1">
      <c r="A1366" s="774"/>
      <c r="B1366" s="775"/>
      <c r="C1366" s="774"/>
      <c r="D1366" s="489" t="s">
        <v>799</v>
      </c>
      <c r="E1366" s="271">
        <v>92</v>
      </c>
      <c r="F1366" s="271">
        <v>142</v>
      </c>
      <c r="G1366" s="271">
        <v>7.2</v>
      </c>
      <c r="H1366" s="271">
        <v>25.5</v>
      </c>
      <c r="I1366" s="271">
        <v>251.9</v>
      </c>
      <c r="J1366" s="271">
        <v>19.7</v>
      </c>
      <c r="K1366" s="271">
        <v>77.3</v>
      </c>
      <c r="L1366" s="271">
        <v>118.85</v>
      </c>
      <c r="M1366" s="271">
        <v>115.92</v>
      </c>
      <c r="N1366" s="271">
        <v>97.534707614640297</v>
      </c>
      <c r="O1366" s="271">
        <v>31.58</v>
      </c>
      <c r="P1366" s="271">
        <v>345.2</v>
      </c>
      <c r="Q1366" s="271">
        <v>346.3</v>
      </c>
      <c r="R1366" s="271"/>
      <c r="S1366" s="271">
        <v>345.75</v>
      </c>
      <c r="T1366" s="271">
        <v>691.5</v>
      </c>
      <c r="U1366" s="273">
        <v>5.09</v>
      </c>
      <c r="V1366" s="489">
        <v>1</v>
      </c>
    </row>
    <row r="1367" spans="1:22" ht="13.5" customHeight="1">
      <c r="A1367" s="774"/>
      <c r="B1367" s="775"/>
      <c r="C1367" s="774"/>
      <c r="D1367" s="489" t="s">
        <v>800</v>
      </c>
      <c r="E1367" s="271">
        <v>95.3</v>
      </c>
      <c r="F1367" s="271">
        <v>150</v>
      </c>
      <c r="G1367" s="271">
        <v>7.23</v>
      </c>
      <c r="H1367" s="271">
        <v>29.77</v>
      </c>
      <c r="I1367" s="271">
        <v>311.5</v>
      </c>
      <c r="J1367" s="271">
        <v>24.9</v>
      </c>
      <c r="K1367" s="271">
        <v>83.8</v>
      </c>
      <c r="L1367" s="271">
        <v>156.69999999999999</v>
      </c>
      <c r="M1367" s="271">
        <v>133.69999999999999</v>
      </c>
      <c r="N1367" s="271">
        <v>85.3</v>
      </c>
      <c r="O1367" s="271">
        <v>26.25</v>
      </c>
      <c r="P1367" s="271">
        <v>189.33</v>
      </c>
      <c r="Q1367" s="271">
        <v>168.75</v>
      </c>
      <c r="R1367" s="271"/>
      <c r="S1367" s="271">
        <v>179.04</v>
      </c>
      <c r="T1367" s="271">
        <v>716.17</v>
      </c>
      <c r="U1367" s="273">
        <v>1.77</v>
      </c>
      <c r="V1367" s="489">
        <v>1</v>
      </c>
    </row>
    <row r="1368" spans="1:22" ht="13.5" customHeight="1">
      <c r="A1368" s="774"/>
      <c r="B1368" s="775"/>
      <c r="C1368" s="774"/>
      <c r="D1368" s="489" t="s">
        <v>756</v>
      </c>
      <c r="E1368" s="271">
        <v>103.2</v>
      </c>
      <c r="F1368" s="271">
        <v>155</v>
      </c>
      <c r="G1368" s="271">
        <v>8</v>
      </c>
      <c r="H1368" s="271">
        <v>23.5</v>
      </c>
      <c r="I1368" s="271">
        <v>193.8</v>
      </c>
      <c r="J1368" s="271">
        <v>21.4</v>
      </c>
      <c r="K1368" s="271">
        <v>91.1</v>
      </c>
      <c r="L1368" s="271">
        <v>148</v>
      </c>
      <c r="M1368" s="271">
        <v>143.6</v>
      </c>
      <c r="N1368" s="271">
        <v>97</v>
      </c>
      <c r="O1368" s="271">
        <v>29.7</v>
      </c>
      <c r="P1368" s="271">
        <v>350.9</v>
      </c>
      <c r="Q1368" s="271">
        <v>353.5</v>
      </c>
      <c r="R1368" s="271"/>
      <c r="S1368" s="271">
        <v>352.2</v>
      </c>
      <c r="T1368" s="271">
        <v>704.4</v>
      </c>
      <c r="U1368" s="273">
        <v>5.75</v>
      </c>
      <c r="V1368" s="489">
        <v>1</v>
      </c>
    </row>
    <row r="1369" spans="1:22" ht="13.5" customHeight="1">
      <c r="A1369" s="774"/>
      <c r="B1369" s="775"/>
      <c r="C1369" s="774"/>
      <c r="D1369" s="489" t="s">
        <v>753</v>
      </c>
      <c r="E1369" s="271">
        <v>102</v>
      </c>
      <c r="F1369" s="271">
        <v>157</v>
      </c>
      <c r="G1369" s="271">
        <v>8.3000000000000007</v>
      </c>
      <c r="H1369" s="271">
        <v>31.46</v>
      </c>
      <c r="I1369" s="271">
        <v>279.04000000000002</v>
      </c>
      <c r="J1369" s="271">
        <v>23.66</v>
      </c>
      <c r="K1369" s="271">
        <v>75.2</v>
      </c>
      <c r="L1369" s="271">
        <v>129</v>
      </c>
      <c r="M1369" s="271">
        <v>110</v>
      </c>
      <c r="N1369" s="271">
        <v>85.3</v>
      </c>
      <c r="O1369" s="271">
        <v>24.4</v>
      </c>
      <c r="P1369" s="271">
        <v>325.60000000000002</v>
      </c>
      <c r="Q1369" s="271">
        <v>314.5</v>
      </c>
      <c r="R1369" s="271"/>
      <c r="S1369" s="271">
        <v>320.05</v>
      </c>
      <c r="T1369" s="271">
        <v>711.26</v>
      </c>
      <c r="U1369" s="273">
        <v>4.8899999999999997</v>
      </c>
      <c r="V1369" s="489">
        <v>1</v>
      </c>
    </row>
    <row r="1370" spans="1:22" ht="13.5" customHeight="1" thickBot="1">
      <c r="A1370" s="774"/>
      <c r="B1370" s="775"/>
      <c r="C1370" s="774"/>
      <c r="D1370" s="302" t="s">
        <v>745</v>
      </c>
      <c r="E1370" s="304">
        <v>100.66249999999999</v>
      </c>
      <c r="F1370" s="304">
        <v>149.875</v>
      </c>
      <c r="G1370" s="304">
        <v>7.5037500000000001</v>
      </c>
      <c r="H1370" s="304">
        <v>29.672500000000003</v>
      </c>
      <c r="I1370" s="304">
        <v>296.30250000000001</v>
      </c>
      <c r="J1370" s="304">
        <v>22.344999999999999</v>
      </c>
      <c r="K1370" s="304">
        <v>77.271250000000009</v>
      </c>
      <c r="L1370" s="304">
        <v>141.33125000000001</v>
      </c>
      <c r="M1370" s="304">
        <v>127.71499999999999</v>
      </c>
      <c r="N1370" s="304">
        <v>90.538088451830021</v>
      </c>
      <c r="O1370" s="304">
        <v>26.876250000000002</v>
      </c>
      <c r="P1370" s="304">
        <v>287.64875000000001</v>
      </c>
      <c r="Q1370" s="304">
        <v>278.20000000000005</v>
      </c>
      <c r="R1370" s="304"/>
      <c r="S1370" s="304">
        <v>282.92500000000001</v>
      </c>
      <c r="T1370" s="304">
        <v>694.17874999999992</v>
      </c>
      <c r="U1370" s="463">
        <v>4.8481678951183964</v>
      </c>
      <c r="V1370" s="268">
        <v>1</v>
      </c>
    </row>
    <row r="1371" spans="1:22" s="684" customFormat="1" thickBot="1">
      <c r="A1371" s="678" t="s">
        <v>1079</v>
      </c>
      <c r="B1371" s="801" t="s">
        <v>1187</v>
      </c>
      <c r="C1371" s="679" t="s">
        <v>802</v>
      </c>
      <c r="D1371" s="680" t="s">
        <v>1080</v>
      </c>
      <c r="E1371" s="681">
        <v>89.7</v>
      </c>
      <c r="F1371" s="681">
        <v>147</v>
      </c>
      <c r="G1371" s="681">
        <v>6</v>
      </c>
      <c r="H1371" s="681">
        <v>31.5</v>
      </c>
      <c r="I1371" s="681">
        <v>425</v>
      </c>
      <c r="J1371" s="681">
        <v>19.7</v>
      </c>
      <c r="K1371" s="681">
        <v>62.4</v>
      </c>
      <c r="L1371" s="682">
        <v>99.4</v>
      </c>
      <c r="M1371" s="682">
        <v>90.2</v>
      </c>
      <c r="N1371" s="682">
        <v>90.7</v>
      </c>
      <c r="O1371" s="682">
        <v>29</v>
      </c>
      <c r="P1371" s="681">
        <v>14.22</v>
      </c>
      <c r="Q1371" s="681">
        <v>13.46</v>
      </c>
      <c r="R1371" s="681">
        <v>13.39</v>
      </c>
      <c r="S1371" s="681">
        <v>13.69</v>
      </c>
      <c r="T1371" s="681">
        <v>608.5</v>
      </c>
      <c r="U1371" s="681">
        <v>3.9</v>
      </c>
      <c r="V1371" s="683">
        <v>5</v>
      </c>
    </row>
    <row r="1372" spans="1:22" s="684" customFormat="1" ht="26.25" thickBot="1">
      <c r="A1372" s="678"/>
      <c r="B1372" s="801"/>
      <c r="C1372" s="679"/>
      <c r="D1372" s="680" t="s">
        <v>1081</v>
      </c>
      <c r="E1372" s="685">
        <v>102.25</v>
      </c>
      <c r="F1372" s="685">
        <v>134</v>
      </c>
      <c r="G1372" s="686">
        <v>10.725</v>
      </c>
      <c r="H1372" s="686">
        <v>26.791666666666668</v>
      </c>
      <c r="I1372" s="686">
        <v>149.80574980574983</v>
      </c>
      <c r="J1372" s="686">
        <v>21.041666666666668</v>
      </c>
      <c r="K1372" s="685">
        <v>78.538102643856917</v>
      </c>
      <c r="L1372" s="682">
        <v>110.23529411764706</v>
      </c>
      <c r="M1372" s="682">
        <v>105.26470588235294</v>
      </c>
      <c r="N1372" s="682">
        <v>95.490928495197437</v>
      </c>
      <c r="O1372" s="682">
        <v>27.506</v>
      </c>
      <c r="P1372" s="681">
        <v>11.821894736842106</v>
      </c>
      <c r="Q1372" s="681">
        <v>10.922339181286549</v>
      </c>
      <c r="R1372" s="681">
        <v>12.777076023391814</v>
      </c>
      <c r="S1372" s="681">
        <v>11.84043664717349</v>
      </c>
      <c r="T1372" s="681">
        <v>592.02183235867449</v>
      </c>
      <c r="U1372" s="681">
        <v>14.894333388439954</v>
      </c>
      <c r="V1372" s="683" t="s">
        <v>19</v>
      </c>
    </row>
    <row r="1373" spans="1:22" s="684" customFormat="1" thickBot="1">
      <c r="A1373" s="678"/>
      <c r="B1373" s="801"/>
      <c r="C1373" s="679"/>
      <c r="D1373" s="680" t="s">
        <v>1082</v>
      </c>
      <c r="E1373" s="681">
        <v>102.7</v>
      </c>
      <c r="F1373" s="681">
        <v>147</v>
      </c>
      <c r="G1373" s="681">
        <v>7.4</v>
      </c>
      <c r="H1373" s="681">
        <v>33.200000000000003</v>
      </c>
      <c r="I1373" s="681">
        <v>348.6</v>
      </c>
      <c r="J1373" s="681">
        <v>23.3</v>
      </c>
      <c r="K1373" s="681">
        <v>70.2</v>
      </c>
      <c r="L1373" s="682">
        <v>112.5</v>
      </c>
      <c r="M1373" s="682">
        <v>109.8</v>
      </c>
      <c r="N1373" s="682">
        <v>97.6</v>
      </c>
      <c r="O1373" s="682">
        <v>28.2</v>
      </c>
      <c r="P1373" s="681">
        <v>16.399999999999999</v>
      </c>
      <c r="Q1373" s="681">
        <v>15.75</v>
      </c>
      <c r="R1373" s="681">
        <v>15.7</v>
      </c>
      <c r="S1373" s="681">
        <v>16</v>
      </c>
      <c r="T1373" s="681">
        <v>705.3</v>
      </c>
      <c r="U1373" s="681">
        <v>3.0989621400379961</v>
      </c>
      <c r="V1373" s="683">
        <v>2</v>
      </c>
    </row>
    <row r="1374" spans="1:22" s="684" customFormat="1" ht="26.25" thickBot="1">
      <c r="A1374" s="678"/>
      <c r="B1374" s="801"/>
      <c r="C1374" s="679"/>
      <c r="D1374" s="680" t="s">
        <v>1083</v>
      </c>
      <c r="E1374" s="686">
        <v>99.5</v>
      </c>
      <c r="F1374" s="686">
        <v>146</v>
      </c>
      <c r="G1374" s="686">
        <v>7.4</v>
      </c>
      <c r="H1374" s="686">
        <v>27</v>
      </c>
      <c r="I1374" s="686">
        <v>264.86486486486484</v>
      </c>
      <c r="J1374" s="686">
        <v>24.6</v>
      </c>
      <c r="K1374" s="686">
        <v>98.024691358024697</v>
      </c>
      <c r="L1374" s="682">
        <v>152.69999999999999</v>
      </c>
      <c r="M1374" s="682">
        <v>131.5</v>
      </c>
      <c r="N1374" s="682">
        <v>86.116568434839564</v>
      </c>
      <c r="O1374" s="682">
        <v>25.4</v>
      </c>
      <c r="P1374" s="681">
        <v>12.91</v>
      </c>
      <c r="Q1374" s="681">
        <v>12.87</v>
      </c>
      <c r="R1374" s="681">
        <v>12.96</v>
      </c>
      <c r="S1374" s="681">
        <v>12.913333333333334</v>
      </c>
      <c r="T1374" s="681">
        <v>645.66666666666674</v>
      </c>
      <c r="U1374" s="681">
        <v>12.420197330237984</v>
      </c>
      <c r="V1374" s="683">
        <v>3</v>
      </c>
    </row>
    <row r="1375" spans="1:22" s="684" customFormat="1" thickBot="1">
      <c r="A1375" s="678"/>
      <c r="B1375" s="801"/>
      <c r="C1375" s="679"/>
      <c r="D1375" s="680" t="s">
        <v>1084</v>
      </c>
      <c r="E1375" s="681">
        <v>105.33</v>
      </c>
      <c r="F1375" s="681">
        <v>143</v>
      </c>
      <c r="G1375" s="681">
        <v>7.8</v>
      </c>
      <c r="H1375" s="681">
        <v>29.9</v>
      </c>
      <c r="I1375" s="681">
        <v>281.5</v>
      </c>
      <c r="J1375" s="681">
        <v>19.8</v>
      </c>
      <c r="K1375" s="681">
        <v>66.3</v>
      </c>
      <c r="L1375" s="682">
        <v>85.76</v>
      </c>
      <c r="M1375" s="682">
        <v>76.2</v>
      </c>
      <c r="N1375" s="682">
        <v>88.86</v>
      </c>
      <c r="O1375" s="682">
        <v>29.32</v>
      </c>
      <c r="P1375" s="681">
        <v>14.21</v>
      </c>
      <c r="Q1375" s="681">
        <v>14.21</v>
      </c>
      <c r="R1375" s="681">
        <v>14.16</v>
      </c>
      <c r="S1375" s="681">
        <v>14.19</v>
      </c>
      <c r="T1375" s="681">
        <v>709.67</v>
      </c>
      <c r="U1375" s="681">
        <v>2.11</v>
      </c>
      <c r="V1375" s="683">
        <v>7</v>
      </c>
    </row>
    <row r="1376" spans="1:22" s="684" customFormat="1" thickBot="1">
      <c r="A1376" s="678"/>
      <c r="B1376" s="801"/>
      <c r="C1376" s="679"/>
      <c r="D1376" s="680" t="s">
        <v>1085</v>
      </c>
      <c r="E1376" s="682">
        <v>96.2</v>
      </c>
      <c r="F1376" s="682">
        <v>140</v>
      </c>
      <c r="G1376" s="682">
        <v>8</v>
      </c>
      <c r="H1376" s="682">
        <v>37.700000000000003</v>
      </c>
      <c r="I1376" s="682">
        <v>370.6</v>
      </c>
      <c r="J1376" s="682">
        <v>22.8</v>
      </c>
      <c r="K1376" s="682">
        <v>60.3</v>
      </c>
      <c r="L1376" s="682">
        <v>123.6</v>
      </c>
      <c r="M1376" s="682">
        <v>113.2</v>
      </c>
      <c r="N1376" s="682">
        <v>91.6</v>
      </c>
      <c r="O1376" s="682">
        <v>28.22</v>
      </c>
      <c r="P1376" s="682">
        <v>14.84</v>
      </c>
      <c r="Q1376" s="682">
        <v>14.24</v>
      </c>
      <c r="R1376" s="682">
        <v>15.16</v>
      </c>
      <c r="S1376" s="682">
        <v>14.75</v>
      </c>
      <c r="T1376" s="682">
        <v>630.20000000000005</v>
      </c>
      <c r="U1376" s="682">
        <v>-2.5664811379096952</v>
      </c>
      <c r="V1376" s="687">
        <v>12</v>
      </c>
    </row>
    <row r="1377" spans="1:22" s="684" customFormat="1" thickBot="1">
      <c r="A1377" s="678"/>
      <c r="B1377" s="801"/>
      <c r="C1377" s="679"/>
      <c r="D1377" s="680" t="s">
        <v>1086</v>
      </c>
      <c r="E1377" s="682">
        <v>106.2</v>
      </c>
      <c r="F1377" s="682">
        <v>147</v>
      </c>
      <c r="G1377" s="682">
        <v>7.61</v>
      </c>
      <c r="H1377" s="682">
        <v>37.32</v>
      </c>
      <c r="I1377" s="682">
        <v>490.4</v>
      </c>
      <c r="J1377" s="682">
        <v>26.6</v>
      </c>
      <c r="K1377" s="682">
        <v>71.400000000000006</v>
      </c>
      <c r="L1377" s="682">
        <v>117.5</v>
      </c>
      <c r="M1377" s="682">
        <v>106.5</v>
      </c>
      <c r="N1377" s="682">
        <v>90.6</v>
      </c>
      <c r="O1377" s="682">
        <v>29.1</v>
      </c>
      <c r="P1377" s="681">
        <v>15.54</v>
      </c>
      <c r="Q1377" s="681">
        <v>16.670000000000002</v>
      </c>
      <c r="R1377" s="681">
        <v>13.92</v>
      </c>
      <c r="S1377" s="681">
        <v>15.38</v>
      </c>
      <c r="T1377" s="681">
        <v>768.87</v>
      </c>
      <c r="U1377" s="681">
        <v>10.479351668247254</v>
      </c>
      <c r="V1377" s="683">
        <v>2</v>
      </c>
    </row>
    <row r="1378" spans="1:22" s="684" customFormat="1" thickBot="1">
      <c r="A1378" s="678"/>
      <c r="B1378" s="801"/>
      <c r="C1378" s="679"/>
      <c r="D1378" s="680" t="s">
        <v>1087</v>
      </c>
      <c r="E1378" s="681">
        <v>93</v>
      </c>
      <c r="F1378" s="681">
        <v>159</v>
      </c>
      <c r="G1378" s="681">
        <v>9.6999999999999993</v>
      </c>
      <c r="H1378" s="681">
        <v>32.200000000000003</v>
      </c>
      <c r="I1378" s="681">
        <v>331.96</v>
      </c>
      <c r="J1378" s="681">
        <v>23.1</v>
      </c>
      <c r="K1378" s="681">
        <v>71.7</v>
      </c>
      <c r="L1378" s="682">
        <v>131.30000000000001</v>
      </c>
      <c r="M1378" s="682">
        <v>120.7</v>
      </c>
      <c r="N1378" s="682">
        <v>91.9</v>
      </c>
      <c r="O1378" s="682">
        <v>28.4</v>
      </c>
      <c r="P1378" s="681">
        <v>14.85</v>
      </c>
      <c r="Q1378" s="681">
        <v>14.9</v>
      </c>
      <c r="R1378" s="681">
        <v>15.05</v>
      </c>
      <c r="S1378" s="681">
        <v>14.93</v>
      </c>
      <c r="T1378" s="681">
        <v>746.67</v>
      </c>
      <c r="U1378" s="681">
        <v>7.5629888932105969</v>
      </c>
      <c r="V1378" s="683">
        <v>3</v>
      </c>
    </row>
    <row r="1379" spans="1:22" s="684" customFormat="1" thickBot="1">
      <c r="A1379" s="678"/>
      <c r="B1379" s="801"/>
      <c r="C1379" s="679"/>
      <c r="D1379" s="680" t="s">
        <v>1047</v>
      </c>
      <c r="E1379" s="682">
        <v>101.5</v>
      </c>
      <c r="F1379" s="682">
        <v>150</v>
      </c>
      <c r="G1379" s="682">
        <v>9.7200000000000006</v>
      </c>
      <c r="H1379" s="682">
        <v>41.48</v>
      </c>
      <c r="I1379" s="682">
        <v>326.7</v>
      </c>
      <c r="J1379" s="682">
        <v>23.89</v>
      </c>
      <c r="K1379" s="682">
        <v>57.6</v>
      </c>
      <c r="L1379" s="682">
        <v>157.1</v>
      </c>
      <c r="M1379" s="682">
        <v>146.19999999999999</v>
      </c>
      <c r="N1379" s="682">
        <v>93.1</v>
      </c>
      <c r="O1379" s="682">
        <v>27.91</v>
      </c>
      <c r="P1379" s="681">
        <v>13.64</v>
      </c>
      <c r="Q1379" s="681">
        <v>13.15</v>
      </c>
      <c r="R1379" s="681">
        <v>13.16</v>
      </c>
      <c r="S1379" s="681">
        <v>13.32</v>
      </c>
      <c r="T1379" s="681">
        <v>665.8</v>
      </c>
      <c r="U1379" s="681">
        <v>7.6475343573160801</v>
      </c>
      <c r="V1379" s="683">
        <v>3</v>
      </c>
    </row>
    <row r="1380" spans="1:22" s="684" customFormat="1" thickBot="1">
      <c r="A1380" s="678"/>
      <c r="B1380" s="801"/>
      <c r="C1380" s="679"/>
      <c r="D1380" s="680" t="s">
        <v>1088</v>
      </c>
      <c r="E1380" s="681">
        <v>101.2</v>
      </c>
      <c r="F1380" s="681">
        <v>151</v>
      </c>
      <c r="G1380" s="681">
        <v>7.2</v>
      </c>
      <c r="H1380" s="681">
        <v>37.6</v>
      </c>
      <c r="I1380" s="681">
        <v>422.2</v>
      </c>
      <c r="J1380" s="681">
        <v>23.3</v>
      </c>
      <c r="K1380" s="681">
        <v>62</v>
      </c>
      <c r="L1380" s="682">
        <v>97.7</v>
      </c>
      <c r="M1380" s="682">
        <v>77.400000000000006</v>
      </c>
      <c r="N1380" s="682">
        <v>79.2</v>
      </c>
      <c r="O1380" s="682">
        <v>29.2</v>
      </c>
      <c r="P1380" s="681">
        <v>10.9</v>
      </c>
      <c r="Q1380" s="681">
        <v>11.4</v>
      </c>
      <c r="R1380" s="681">
        <v>11.2</v>
      </c>
      <c r="S1380" s="681">
        <v>11.2</v>
      </c>
      <c r="T1380" s="681">
        <v>558.20000000000005</v>
      </c>
      <c r="U1380" s="681">
        <v>7.8647342995169165</v>
      </c>
      <c r="V1380" s="683">
        <v>9</v>
      </c>
    </row>
    <row r="1381" spans="1:22" s="684" customFormat="1" thickBot="1">
      <c r="A1381" s="678"/>
      <c r="B1381" s="801"/>
      <c r="C1381" s="679"/>
      <c r="D1381" s="680" t="s">
        <v>1089</v>
      </c>
      <c r="E1381" s="688">
        <v>100.2</v>
      </c>
      <c r="F1381" s="689">
        <v>146</v>
      </c>
      <c r="G1381" s="690">
        <v>8.1999999999999993</v>
      </c>
      <c r="H1381" s="690">
        <v>34.200000000000003</v>
      </c>
      <c r="I1381" s="691">
        <v>317.07317073170736</v>
      </c>
      <c r="J1381" s="690">
        <v>22.6</v>
      </c>
      <c r="K1381" s="691">
        <v>66.081871345029242</v>
      </c>
      <c r="L1381" s="692">
        <v>123.2</v>
      </c>
      <c r="M1381" s="691">
        <v>109.64800000000001</v>
      </c>
      <c r="N1381" s="691">
        <v>89</v>
      </c>
      <c r="O1381" s="691">
        <v>26.2</v>
      </c>
      <c r="P1381" s="690">
        <v>12.27</v>
      </c>
      <c r="Q1381" s="690">
        <v>12.12</v>
      </c>
      <c r="R1381" s="690">
        <v>12.05</v>
      </c>
      <c r="S1381" s="690">
        <v>12.146666666666667</v>
      </c>
      <c r="T1381" s="690">
        <v>607.33333333333337</v>
      </c>
      <c r="U1381" s="693">
        <v>-9.6678235002478914</v>
      </c>
      <c r="V1381" s="694">
        <v>14</v>
      </c>
    </row>
    <row r="1382" spans="1:22" s="684" customFormat="1" thickBot="1">
      <c r="A1382" s="678"/>
      <c r="B1382" s="801"/>
      <c r="C1382" s="679"/>
      <c r="D1382" s="680" t="s">
        <v>1090</v>
      </c>
      <c r="E1382" s="682">
        <v>100.4</v>
      </c>
      <c r="F1382" s="682">
        <v>146</v>
      </c>
      <c r="G1382" s="682">
        <v>5.6</v>
      </c>
      <c r="H1382" s="682">
        <v>25.5</v>
      </c>
      <c r="I1382" s="682">
        <v>353.6</v>
      </c>
      <c r="J1382" s="682">
        <v>18.8</v>
      </c>
      <c r="K1382" s="682">
        <v>74</v>
      </c>
      <c r="L1382" s="682">
        <v>110.9</v>
      </c>
      <c r="M1382" s="682">
        <v>103.1</v>
      </c>
      <c r="N1382" s="682">
        <v>92.9</v>
      </c>
      <c r="O1382" s="682">
        <v>30.4</v>
      </c>
      <c r="P1382" s="681">
        <v>15.2</v>
      </c>
      <c r="Q1382" s="681">
        <v>14.8</v>
      </c>
      <c r="R1382" s="681">
        <v>15.3</v>
      </c>
      <c r="S1382" s="681">
        <v>15.1</v>
      </c>
      <c r="T1382" s="681">
        <v>756.6</v>
      </c>
      <c r="U1382" s="681">
        <v>10.7</v>
      </c>
      <c r="V1382" s="683">
        <v>2</v>
      </c>
    </row>
    <row r="1383" spans="1:22" s="684" customFormat="1" thickBot="1">
      <c r="A1383" s="678"/>
      <c r="B1383" s="801"/>
      <c r="C1383" s="679"/>
      <c r="D1383" s="680" t="s">
        <v>1058</v>
      </c>
      <c r="E1383" s="681">
        <v>99.848333333333343</v>
      </c>
      <c r="F1383" s="681">
        <v>146.33333333333334</v>
      </c>
      <c r="G1383" s="681">
        <v>7.9462499999999991</v>
      </c>
      <c r="H1383" s="681">
        <v>32.865972222222226</v>
      </c>
      <c r="I1383" s="681">
        <v>340.19198211686017</v>
      </c>
      <c r="J1383" s="681">
        <v>22.460972222222221</v>
      </c>
      <c r="K1383" s="681">
        <v>69.878722112242585</v>
      </c>
      <c r="L1383" s="681">
        <v>118.49127450980393</v>
      </c>
      <c r="M1383" s="681">
        <v>107.47605882352941</v>
      </c>
      <c r="N1383" s="681">
        <v>90.588958077503094</v>
      </c>
      <c r="O1383" s="681">
        <v>28.237999999999996</v>
      </c>
      <c r="P1383" s="681">
        <v>13.900157894736841</v>
      </c>
      <c r="Q1383" s="681">
        <v>13.707694931773881</v>
      </c>
      <c r="R1383" s="681">
        <v>13.735589668615987</v>
      </c>
      <c r="S1383" s="681">
        <v>13.788369720597791</v>
      </c>
      <c r="T1383" s="681">
        <v>666.23598602988955</v>
      </c>
      <c r="U1383" s="681">
        <v>5.7036497865707654</v>
      </c>
      <c r="V1383" s="683">
        <v>3</v>
      </c>
    </row>
    <row r="1384" spans="1:22" s="684" customFormat="1" thickBot="1">
      <c r="A1384" s="678" t="s">
        <v>1091</v>
      </c>
      <c r="B1384" s="801"/>
      <c r="C1384" s="695" t="s">
        <v>1092</v>
      </c>
      <c r="D1384" s="696" t="s">
        <v>1093</v>
      </c>
      <c r="E1384" s="697">
        <v>104.9</v>
      </c>
      <c r="F1384" s="696">
        <v>149</v>
      </c>
      <c r="G1384" s="697">
        <v>4.5</v>
      </c>
      <c r="H1384" s="697">
        <v>28.5</v>
      </c>
      <c r="I1384" s="697">
        <v>533.29999999999995</v>
      </c>
      <c r="J1384" s="697">
        <v>20.7</v>
      </c>
      <c r="K1384" s="697">
        <v>72.599999999999994</v>
      </c>
      <c r="L1384" s="697">
        <v>128.30000000000001</v>
      </c>
      <c r="M1384" s="697">
        <v>118.6</v>
      </c>
      <c r="N1384" s="697">
        <v>92.4</v>
      </c>
      <c r="O1384" s="697">
        <v>32.6</v>
      </c>
      <c r="P1384" s="698">
        <v>17.440000000000001</v>
      </c>
      <c r="Q1384" s="698">
        <v>16.899999999999999</v>
      </c>
      <c r="R1384" s="698">
        <v>17.579999999999998</v>
      </c>
      <c r="S1384" s="698">
        <v>17.309999999999999</v>
      </c>
      <c r="T1384" s="698">
        <v>769.3</v>
      </c>
      <c r="U1384" s="698">
        <v>5.5</v>
      </c>
      <c r="V1384" s="696">
        <v>2</v>
      </c>
    </row>
    <row r="1385" spans="1:22" s="684" customFormat="1" ht="26.25" thickBot="1">
      <c r="A1385" s="678"/>
      <c r="B1385" s="801"/>
      <c r="C1385" s="695"/>
      <c r="D1385" s="696" t="s">
        <v>1094</v>
      </c>
      <c r="E1385" s="685">
        <v>99.5</v>
      </c>
      <c r="F1385" s="696">
        <v>128</v>
      </c>
      <c r="G1385" s="697">
        <v>8.92</v>
      </c>
      <c r="H1385" s="697">
        <v>29.29</v>
      </c>
      <c r="I1385" s="697">
        <v>228.36322869955151</v>
      </c>
      <c r="J1385" s="693">
        <v>17.083333333333332</v>
      </c>
      <c r="K1385" s="697">
        <v>58.324797997041081</v>
      </c>
      <c r="L1385" s="697">
        <v>111.61904761904762</v>
      </c>
      <c r="M1385" s="697">
        <v>106.66666666666667</v>
      </c>
      <c r="N1385" s="697">
        <v>95.563139931740608</v>
      </c>
      <c r="O1385" s="693">
        <v>28.892099999999999</v>
      </c>
      <c r="P1385" s="698">
        <v>12.514526315789475</v>
      </c>
      <c r="Q1385" s="698">
        <v>12.502456140350878</v>
      </c>
      <c r="R1385" s="698">
        <v>12.336549707602341</v>
      </c>
      <c r="S1385" s="698">
        <v>12.451177387914234</v>
      </c>
      <c r="T1385" s="699">
        <v>622.55886939571167</v>
      </c>
      <c r="U1385" s="698">
        <v>18.899929003899064</v>
      </c>
      <c r="V1385" s="700" t="s">
        <v>1095</v>
      </c>
    </row>
    <row r="1386" spans="1:22" s="684" customFormat="1" thickBot="1">
      <c r="A1386" s="678"/>
      <c r="B1386" s="801"/>
      <c r="C1386" s="695"/>
      <c r="D1386" s="696" t="s">
        <v>1096</v>
      </c>
      <c r="E1386" s="696">
        <v>110</v>
      </c>
      <c r="F1386" s="696">
        <v>146</v>
      </c>
      <c r="G1386" s="697">
        <v>8.1</v>
      </c>
      <c r="H1386" s="697">
        <v>34.6</v>
      </c>
      <c r="I1386" s="697">
        <v>327.16000000000003</v>
      </c>
      <c r="J1386" s="697">
        <v>23.4</v>
      </c>
      <c r="K1386" s="697">
        <v>67.63</v>
      </c>
      <c r="L1386" s="697">
        <v>107.1</v>
      </c>
      <c r="M1386" s="697">
        <v>103.2</v>
      </c>
      <c r="N1386" s="697">
        <v>96.4</v>
      </c>
      <c r="O1386" s="697">
        <v>31.9</v>
      </c>
      <c r="P1386" s="698">
        <v>17.600000000000001</v>
      </c>
      <c r="Q1386" s="698">
        <v>17.899999999999999</v>
      </c>
      <c r="R1386" s="698">
        <v>18.149999999999999</v>
      </c>
      <c r="S1386" s="698">
        <v>17.88</v>
      </c>
      <c r="T1386" s="698">
        <v>741.44</v>
      </c>
      <c r="U1386" s="698">
        <v>1.3228380889909348</v>
      </c>
      <c r="V1386" s="701">
        <v>5</v>
      </c>
    </row>
    <row r="1387" spans="1:22" s="684" customFormat="1" ht="26.25" thickBot="1">
      <c r="A1387" s="678"/>
      <c r="B1387" s="801"/>
      <c r="C1387" s="695"/>
      <c r="D1387" s="696" t="s">
        <v>1097</v>
      </c>
      <c r="E1387" s="696">
        <v>100.9</v>
      </c>
      <c r="F1387" s="696">
        <v>155</v>
      </c>
      <c r="G1387" s="697">
        <v>7.3</v>
      </c>
      <c r="H1387" s="697">
        <v>26.4</v>
      </c>
      <c r="I1387" s="697">
        <v>260</v>
      </c>
      <c r="J1387" s="697">
        <v>22.5</v>
      </c>
      <c r="K1387" s="697">
        <v>85.2</v>
      </c>
      <c r="L1387" s="697">
        <v>109.7</v>
      </c>
      <c r="M1387" s="697">
        <v>105.6</v>
      </c>
      <c r="N1387" s="697">
        <v>96.3</v>
      </c>
      <c r="O1387" s="697">
        <v>30.1</v>
      </c>
      <c r="P1387" s="698">
        <v>10.94</v>
      </c>
      <c r="Q1387" s="698">
        <v>10.15</v>
      </c>
      <c r="R1387" s="698">
        <v>10.77</v>
      </c>
      <c r="S1387" s="698">
        <v>10.62</v>
      </c>
      <c r="T1387" s="698">
        <v>531</v>
      </c>
      <c r="U1387" s="698">
        <v>7.2</v>
      </c>
      <c r="V1387" s="701">
        <v>3</v>
      </c>
    </row>
    <row r="1388" spans="1:22" s="684" customFormat="1" thickBot="1">
      <c r="A1388" s="678"/>
      <c r="B1388" s="801"/>
      <c r="C1388" s="695"/>
      <c r="D1388" s="696" t="s">
        <v>1098</v>
      </c>
      <c r="E1388" s="696">
        <v>100</v>
      </c>
      <c r="F1388" s="696">
        <v>141</v>
      </c>
      <c r="G1388" s="697">
        <v>7.8</v>
      </c>
      <c r="H1388" s="697">
        <v>29.7</v>
      </c>
      <c r="I1388" s="697">
        <v>279.5</v>
      </c>
      <c r="J1388" s="697">
        <v>20.3</v>
      </c>
      <c r="K1388" s="697">
        <v>68.400000000000006</v>
      </c>
      <c r="L1388" s="697">
        <v>116.6</v>
      </c>
      <c r="M1388" s="697">
        <v>114.3</v>
      </c>
      <c r="N1388" s="697">
        <v>98</v>
      </c>
      <c r="O1388" s="697">
        <v>31.5</v>
      </c>
      <c r="P1388" s="698">
        <v>13.65</v>
      </c>
      <c r="Q1388" s="698">
        <v>13.67</v>
      </c>
      <c r="R1388" s="698">
        <v>13.82</v>
      </c>
      <c r="S1388" s="698">
        <v>13.71</v>
      </c>
      <c r="T1388" s="698">
        <v>685.7</v>
      </c>
      <c r="U1388" s="698">
        <v>2.72</v>
      </c>
      <c r="V1388" s="696">
        <v>7</v>
      </c>
    </row>
    <row r="1389" spans="1:22" s="684" customFormat="1" thickBot="1">
      <c r="A1389" s="678"/>
      <c r="B1389" s="801"/>
      <c r="C1389" s="695"/>
      <c r="D1389" s="696" t="s">
        <v>1085</v>
      </c>
      <c r="E1389" s="696">
        <v>111.6</v>
      </c>
      <c r="F1389" s="696">
        <v>141</v>
      </c>
      <c r="G1389" s="697">
        <v>8.6</v>
      </c>
      <c r="H1389" s="697">
        <v>32.1</v>
      </c>
      <c r="I1389" s="697">
        <v>374.3</v>
      </c>
      <c r="J1389" s="697">
        <v>24.1</v>
      </c>
      <c r="K1389" s="697">
        <v>74.900000000000006</v>
      </c>
      <c r="L1389" s="697">
        <v>126.5</v>
      </c>
      <c r="M1389" s="697">
        <v>124.9</v>
      </c>
      <c r="N1389" s="697">
        <v>98.7</v>
      </c>
      <c r="O1389" s="697">
        <v>27.65</v>
      </c>
      <c r="P1389" s="698">
        <v>17.68</v>
      </c>
      <c r="Q1389" s="698">
        <v>18.239999999999998</v>
      </c>
      <c r="R1389" s="698">
        <v>17.72</v>
      </c>
      <c r="S1389" s="698">
        <v>17.88</v>
      </c>
      <c r="T1389" s="698">
        <v>764.1</v>
      </c>
      <c r="U1389" s="698">
        <v>8.5399999999999991</v>
      </c>
      <c r="V1389" s="696">
        <v>3</v>
      </c>
    </row>
    <row r="1390" spans="1:22" s="684" customFormat="1" thickBot="1">
      <c r="A1390" s="678"/>
      <c r="B1390" s="801"/>
      <c r="C1390" s="695"/>
      <c r="D1390" s="696" t="s">
        <v>1086</v>
      </c>
      <c r="E1390" s="696">
        <v>90</v>
      </c>
      <c r="F1390" s="696">
        <v>149</v>
      </c>
      <c r="G1390" s="697">
        <v>7.25</v>
      </c>
      <c r="H1390" s="697">
        <v>26.7</v>
      </c>
      <c r="I1390" s="697">
        <v>368.29999999999995</v>
      </c>
      <c r="J1390" s="697">
        <v>19.3</v>
      </c>
      <c r="K1390" s="697">
        <v>72.3</v>
      </c>
      <c r="L1390" s="697">
        <v>125.5</v>
      </c>
      <c r="M1390" s="697">
        <v>119.9</v>
      </c>
      <c r="N1390" s="697">
        <v>95.5</v>
      </c>
      <c r="O1390" s="697">
        <v>31.1</v>
      </c>
      <c r="P1390" s="699">
        <v>13.94</v>
      </c>
      <c r="Q1390" s="699">
        <v>14.54</v>
      </c>
      <c r="R1390" s="699">
        <v>14.69</v>
      </c>
      <c r="S1390" s="699">
        <v>14.39</v>
      </c>
      <c r="T1390" s="699">
        <v>719.5</v>
      </c>
      <c r="U1390" s="699">
        <v>2.4899999999999998</v>
      </c>
      <c r="V1390" s="696">
        <v>10</v>
      </c>
    </row>
    <row r="1391" spans="1:22" s="684" customFormat="1" thickBot="1">
      <c r="A1391" s="678"/>
      <c r="B1391" s="801"/>
      <c r="C1391" s="695"/>
      <c r="D1391" s="696" t="s">
        <v>1087</v>
      </c>
      <c r="E1391" s="696">
        <v>97</v>
      </c>
      <c r="F1391" s="696">
        <v>152</v>
      </c>
      <c r="G1391" s="697">
        <v>9.6999999999999993</v>
      </c>
      <c r="H1391" s="697">
        <v>32.200000000000003</v>
      </c>
      <c r="I1391" s="697">
        <v>331.96</v>
      </c>
      <c r="J1391" s="697">
        <v>23.2</v>
      </c>
      <c r="K1391" s="697">
        <v>72</v>
      </c>
      <c r="L1391" s="693">
        <v>131.30000000000001</v>
      </c>
      <c r="M1391" s="693">
        <v>120.7</v>
      </c>
      <c r="N1391" s="693">
        <v>91.9</v>
      </c>
      <c r="O1391" s="693">
        <v>28.4</v>
      </c>
      <c r="P1391" s="699">
        <v>13.85</v>
      </c>
      <c r="Q1391" s="699">
        <v>14.7</v>
      </c>
      <c r="R1391" s="699">
        <v>14.95</v>
      </c>
      <c r="S1391" s="699">
        <v>14.502000000000001</v>
      </c>
      <c r="T1391" s="699">
        <v>725</v>
      </c>
      <c r="U1391" s="699">
        <v>5.2</v>
      </c>
      <c r="V1391" s="688">
        <v>10</v>
      </c>
    </row>
    <row r="1392" spans="1:22" s="684" customFormat="1" thickBot="1">
      <c r="A1392" s="678"/>
      <c r="B1392" s="801"/>
      <c r="C1392" s="695"/>
      <c r="D1392" s="696" t="s">
        <v>1047</v>
      </c>
      <c r="E1392" s="696">
        <v>108.2</v>
      </c>
      <c r="F1392" s="696">
        <v>153</v>
      </c>
      <c r="G1392" s="697">
        <v>9.7200000000000006</v>
      </c>
      <c r="H1392" s="697">
        <v>42.13</v>
      </c>
      <c r="I1392" s="697">
        <v>333.4</v>
      </c>
      <c r="J1392" s="697">
        <v>23.15</v>
      </c>
      <c r="K1392" s="697">
        <v>54.95</v>
      </c>
      <c r="L1392" s="693">
        <v>156.1</v>
      </c>
      <c r="M1392" s="693">
        <v>154.30000000000001</v>
      </c>
      <c r="N1392" s="693">
        <v>98.8</v>
      </c>
      <c r="O1392" s="693">
        <v>30.65</v>
      </c>
      <c r="P1392" s="699">
        <v>14.24</v>
      </c>
      <c r="Q1392" s="699">
        <v>13.78</v>
      </c>
      <c r="R1392" s="699">
        <v>13.47</v>
      </c>
      <c r="S1392" s="699">
        <v>13.83</v>
      </c>
      <c r="T1392" s="699">
        <v>691.5</v>
      </c>
      <c r="U1392" s="699">
        <v>4.0632054176072234</v>
      </c>
      <c r="V1392" s="688">
        <v>5</v>
      </c>
    </row>
    <row r="1393" spans="1:22" s="684" customFormat="1" thickBot="1">
      <c r="A1393" s="678"/>
      <c r="B1393" s="801"/>
      <c r="C1393" s="695"/>
      <c r="D1393" s="696" t="s">
        <v>1088</v>
      </c>
      <c r="E1393" s="688">
        <v>109.1</v>
      </c>
      <c r="F1393" s="688">
        <v>143</v>
      </c>
      <c r="G1393" s="693">
        <v>7.4</v>
      </c>
      <c r="H1393" s="693">
        <v>32.200000000000003</v>
      </c>
      <c r="I1393" s="693">
        <v>335.1</v>
      </c>
      <c r="J1393" s="693">
        <v>20.100000000000001</v>
      </c>
      <c r="K1393" s="693">
        <v>62.4</v>
      </c>
      <c r="L1393" s="697">
        <v>140.6</v>
      </c>
      <c r="M1393" s="697">
        <v>122.7</v>
      </c>
      <c r="N1393" s="697">
        <v>87.3</v>
      </c>
      <c r="O1393" s="697">
        <v>27.2</v>
      </c>
      <c r="P1393" s="698">
        <v>12.8</v>
      </c>
      <c r="Q1393" s="698">
        <v>13.6</v>
      </c>
      <c r="R1393" s="698">
        <v>11.7</v>
      </c>
      <c r="S1393" s="698">
        <v>12.7</v>
      </c>
      <c r="T1393" s="698">
        <v>635.20000000000005</v>
      </c>
      <c r="U1393" s="698">
        <v>9.1971806773250808</v>
      </c>
      <c r="V1393" s="696">
        <v>7</v>
      </c>
    </row>
    <row r="1394" spans="1:22" s="684" customFormat="1" thickBot="1">
      <c r="A1394" s="678"/>
      <c r="B1394" s="801"/>
      <c r="C1394" s="695"/>
      <c r="D1394" s="696" t="s">
        <v>1089</v>
      </c>
      <c r="E1394" s="696">
        <v>105.1</v>
      </c>
      <c r="F1394" s="696">
        <v>150</v>
      </c>
      <c r="G1394" s="697">
        <v>7.3</v>
      </c>
      <c r="H1394" s="697">
        <v>31.5</v>
      </c>
      <c r="I1394" s="697">
        <v>333.2</v>
      </c>
      <c r="J1394" s="697">
        <v>21.4</v>
      </c>
      <c r="K1394" s="697">
        <v>67.900000000000006</v>
      </c>
      <c r="L1394" s="697">
        <v>121.6</v>
      </c>
      <c r="M1394" s="697">
        <v>110.5</v>
      </c>
      <c r="N1394" s="697">
        <v>90.9</v>
      </c>
      <c r="O1394" s="697">
        <v>27.1</v>
      </c>
      <c r="P1394" s="698">
        <v>14.23</v>
      </c>
      <c r="Q1394" s="698">
        <v>14.15</v>
      </c>
      <c r="R1394" s="698">
        <v>13.84</v>
      </c>
      <c r="S1394" s="698">
        <v>14.07</v>
      </c>
      <c r="T1394" s="698">
        <v>703.67</v>
      </c>
      <c r="U1394" s="698">
        <v>2.1800000000000002</v>
      </c>
      <c r="V1394" s="696">
        <v>4</v>
      </c>
    </row>
    <row r="1395" spans="1:22" s="684" customFormat="1" thickBot="1">
      <c r="A1395" s="678"/>
      <c r="B1395" s="801"/>
      <c r="C1395" s="695"/>
      <c r="D1395" s="696" t="s">
        <v>1090</v>
      </c>
      <c r="E1395" s="696">
        <v>104.4</v>
      </c>
      <c r="F1395" s="696">
        <v>147</v>
      </c>
      <c r="G1395" s="697">
        <v>6.2</v>
      </c>
      <c r="H1395" s="697">
        <v>32.9</v>
      </c>
      <c r="I1395" s="693">
        <v>430.6</v>
      </c>
      <c r="J1395" s="697">
        <v>25.7</v>
      </c>
      <c r="K1395" s="693">
        <v>78</v>
      </c>
      <c r="L1395" s="697">
        <v>117.55</v>
      </c>
      <c r="M1395" s="697">
        <v>106.18</v>
      </c>
      <c r="N1395" s="697">
        <v>90.33</v>
      </c>
      <c r="O1395" s="697">
        <v>29.37</v>
      </c>
      <c r="P1395" s="698">
        <v>15.12</v>
      </c>
      <c r="Q1395" s="698">
        <v>15.29</v>
      </c>
      <c r="R1395" s="698">
        <v>14.73</v>
      </c>
      <c r="S1395" s="698">
        <v>15.04</v>
      </c>
      <c r="T1395" s="698">
        <v>752.25</v>
      </c>
      <c r="U1395" s="698">
        <v>12.89</v>
      </c>
      <c r="V1395" s="696">
        <v>1</v>
      </c>
    </row>
    <row r="1396" spans="1:22" s="684" customFormat="1" ht="26.25" thickBot="1">
      <c r="A1396" s="678"/>
      <c r="B1396" s="801"/>
      <c r="C1396" s="695"/>
      <c r="D1396" s="696" t="s">
        <v>1099</v>
      </c>
      <c r="E1396" s="696">
        <v>109.1</v>
      </c>
      <c r="F1396" s="696">
        <v>155</v>
      </c>
      <c r="G1396" s="697">
        <v>6.8</v>
      </c>
      <c r="H1396" s="697">
        <v>39.299999999999997</v>
      </c>
      <c r="I1396" s="697">
        <v>477.9</v>
      </c>
      <c r="J1396" s="697">
        <v>23.5</v>
      </c>
      <c r="K1396" s="697">
        <v>59.8</v>
      </c>
      <c r="L1396" s="697">
        <v>141.5</v>
      </c>
      <c r="M1396" s="697">
        <v>122.2</v>
      </c>
      <c r="N1396" s="697">
        <v>86.4</v>
      </c>
      <c r="O1396" s="697">
        <v>30.2</v>
      </c>
      <c r="P1396" s="698">
        <v>16.07</v>
      </c>
      <c r="Q1396" s="698">
        <v>15.97</v>
      </c>
      <c r="R1396" s="698">
        <v>15.66</v>
      </c>
      <c r="S1396" s="698">
        <v>15.9</v>
      </c>
      <c r="T1396" s="698">
        <v>803.03</v>
      </c>
      <c r="U1396" s="698">
        <v>14.05</v>
      </c>
      <c r="V1396" s="696">
        <v>1</v>
      </c>
    </row>
    <row r="1397" spans="1:22" s="684" customFormat="1" thickBot="1">
      <c r="A1397" s="678"/>
      <c r="B1397" s="801"/>
      <c r="C1397" s="695"/>
      <c r="D1397" s="696" t="s">
        <v>1058</v>
      </c>
      <c r="E1397" s="685">
        <v>103.83076923076922</v>
      </c>
      <c r="F1397" s="685">
        <v>146.84615384615384</v>
      </c>
      <c r="G1397" s="697">
        <v>7.6607692307692314</v>
      </c>
      <c r="H1397" s="697">
        <v>32.116923076923072</v>
      </c>
      <c r="I1397" s="697">
        <v>354.85255605381161</v>
      </c>
      <c r="J1397" s="697">
        <v>21.879487179487178</v>
      </c>
      <c r="K1397" s="697">
        <v>68.800369076695461</v>
      </c>
      <c r="L1397" s="697">
        <v>125.68992673992672</v>
      </c>
      <c r="M1397" s="697">
        <v>117.67282051282051</v>
      </c>
      <c r="N1397" s="697">
        <v>93.730241533210815</v>
      </c>
      <c r="O1397" s="697">
        <v>29.743238461538461</v>
      </c>
      <c r="P1397" s="697">
        <v>14.621117408906883</v>
      </c>
      <c r="Q1397" s="697">
        <v>14.722496626180835</v>
      </c>
      <c r="R1397" s="697">
        <v>14.570503823661717</v>
      </c>
      <c r="S1397" s="697">
        <v>14.637167491378015</v>
      </c>
      <c r="T1397" s="697">
        <v>703.4037591842856</v>
      </c>
      <c r="U1397" s="697">
        <v>7.2502425529094081</v>
      </c>
      <c r="V1397" s="702">
        <v>1</v>
      </c>
    </row>
    <row r="1398" spans="1:22" s="777" customFormat="1" ht="15.75" thickBot="1">
      <c r="A1398" s="703" t="s">
        <v>1100</v>
      </c>
      <c r="B1398" s="801"/>
      <c r="C1398" s="695" t="s">
        <v>1101</v>
      </c>
      <c r="D1398" s="696" t="s">
        <v>1093</v>
      </c>
      <c r="E1398" s="776"/>
      <c r="F1398" s="696">
        <v>149</v>
      </c>
      <c r="G1398" s="776"/>
      <c r="H1398" s="776"/>
      <c r="I1398" s="776"/>
      <c r="J1398" s="776"/>
      <c r="K1398" s="776"/>
      <c r="L1398" s="776"/>
      <c r="M1398" s="776"/>
      <c r="N1398" s="776"/>
      <c r="O1398" s="776"/>
      <c r="P1398" s="698">
        <v>188.24</v>
      </c>
      <c r="Q1398" s="698">
        <v>186.66</v>
      </c>
      <c r="R1398" s="698"/>
      <c r="S1398" s="698">
        <v>187.45</v>
      </c>
      <c r="T1398" s="698">
        <v>671.9</v>
      </c>
      <c r="U1398" s="698">
        <v>4.3</v>
      </c>
      <c r="V1398" s="696">
        <v>1</v>
      </c>
    </row>
    <row r="1399" spans="1:22" s="777" customFormat="1" ht="26.25" thickBot="1">
      <c r="A1399" s="703"/>
      <c r="B1399" s="801"/>
      <c r="C1399" s="695"/>
      <c r="D1399" s="696" t="s">
        <v>1094</v>
      </c>
      <c r="E1399" s="776"/>
      <c r="F1399" s="696">
        <v>132</v>
      </c>
      <c r="G1399" s="776"/>
      <c r="H1399" s="776"/>
      <c r="I1399" s="776"/>
      <c r="J1399" s="776"/>
      <c r="K1399" s="776"/>
      <c r="L1399" s="776"/>
      <c r="M1399" s="776"/>
      <c r="N1399" s="776"/>
      <c r="O1399" s="776"/>
      <c r="P1399" s="698">
        <v>29.711470985155195</v>
      </c>
      <c r="Q1399" s="698">
        <v>30.85344129554656</v>
      </c>
      <c r="R1399" s="698"/>
      <c r="S1399" s="698">
        <v>30.282456140350877</v>
      </c>
      <c r="T1399" s="698">
        <v>646.02573099415213</v>
      </c>
      <c r="U1399" s="699">
        <v>5.8867442082139414</v>
      </c>
      <c r="V1399" s="700" t="s">
        <v>1102</v>
      </c>
    </row>
    <row r="1400" spans="1:22" s="777" customFormat="1" ht="26.25" thickBot="1">
      <c r="A1400" s="703"/>
      <c r="B1400" s="801"/>
      <c r="C1400" s="695"/>
      <c r="D1400" s="696" t="s">
        <v>1097</v>
      </c>
      <c r="E1400" s="776"/>
      <c r="F1400" s="696">
        <v>155</v>
      </c>
      <c r="G1400" s="776"/>
      <c r="H1400" s="776"/>
      <c r="I1400" s="776"/>
      <c r="J1400" s="776"/>
      <c r="K1400" s="776"/>
      <c r="L1400" s="776"/>
      <c r="M1400" s="776"/>
      <c r="N1400" s="776"/>
      <c r="O1400" s="776"/>
      <c r="P1400" s="699">
        <v>338.89</v>
      </c>
      <c r="Q1400" s="699">
        <v>340.25</v>
      </c>
      <c r="R1400" s="704"/>
      <c r="S1400" s="699">
        <v>339.57</v>
      </c>
      <c r="T1400" s="699">
        <v>679.14</v>
      </c>
      <c r="U1400" s="699">
        <v>5.48</v>
      </c>
      <c r="V1400" s="705">
        <v>1</v>
      </c>
    </row>
    <row r="1401" spans="1:22" s="777" customFormat="1" ht="15.75" thickBot="1">
      <c r="A1401" s="703"/>
      <c r="B1401" s="801"/>
      <c r="C1401" s="695"/>
      <c r="D1401" s="696" t="s">
        <v>1098</v>
      </c>
      <c r="E1401" s="776"/>
      <c r="F1401" s="696">
        <v>140</v>
      </c>
      <c r="G1401" s="776"/>
      <c r="H1401" s="776"/>
      <c r="I1401" s="776"/>
      <c r="J1401" s="776"/>
      <c r="K1401" s="776"/>
      <c r="L1401" s="776"/>
      <c r="M1401" s="776"/>
      <c r="N1401" s="776"/>
      <c r="O1401" s="776"/>
      <c r="P1401" s="704">
        <v>365.24</v>
      </c>
      <c r="Q1401" s="704">
        <v>362.8</v>
      </c>
      <c r="R1401" s="704"/>
      <c r="S1401" s="704">
        <v>364.02</v>
      </c>
      <c r="T1401" s="704">
        <v>728</v>
      </c>
      <c r="U1401" s="704">
        <v>3.34</v>
      </c>
      <c r="V1401" s="706">
        <v>1</v>
      </c>
    </row>
    <row r="1402" spans="1:22" s="777" customFormat="1" ht="15.75" thickBot="1">
      <c r="A1402" s="703"/>
      <c r="B1402" s="801"/>
      <c r="C1402" s="695"/>
      <c r="D1402" s="696" t="s">
        <v>1087</v>
      </c>
      <c r="E1402" s="776"/>
      <c r="F1402" s="696">
        <v>154</v>
      </c>
      <c r="G1402" s="776"/>
      <c r="H1402" s="776"/>
      <c r="I1402" s="776"/>
      <c r="J1402" s="776"/>
      <c r="K1402" s="776"/>
      <c r="L1402" s="776"/>
      <c r="M1402" s="776"/>
      <c r="N1402" s="776"/>
      <c r="O1402" s="776"/>
      <c r="P1402" s="698">
        <v>217.5</v>
      </c>
      <c r="Q1402" s="698">
        <v>201.2</v>
      </c>
      <c r="R1402" s="698"/>
      <c r="S1402" s="698">
        <v>209.35</v>
      </c>
      <c r="T1402" s="698">
        <v>697.83</v>
      </c>
      <c r="U1402" s="698">
        <v>4.78</v>
      </c>
      <c r="V1402" s="701">
        <v>1</v>
      </c>
    </row>
    <row r="1403" spans="1:22" s="777" customFormat="1" ht="15.75" thickBot="1">
      <c r="A1403" s="703"/>
      <c r="B1403" s="801"/>
      <c r="C1403" s="695"/>
      <c r="D1403" s="696" t="s">
        <v>1047</v>
      </c>
      <c r="E1403" s="776"/>
      <c r="F1403" s="696">
        <v>157</v>
      </c>
      <c r="G1403" s="776"/>
      <c r="H1403" s="776"/>
      <c r="I1403" s="776"/>
      <c r="J1403" s="776"/>
      <c r="K1403" s="776"/>
      <c r="L1403" s="776"/>
      <c r="M1403" s="776"/>
      <c r="N1403" s="776"/>
      <c r="O1403" s="776"/>
      <c r="P1403" s="704">
        <v>354.83</v>
      </c>
      <c r="Q1403" s="704">
        <v>342.43</v>
      </c>
      <c r="R1403" s="704"/>
      <c r="S1403" s="704">
        <v>348.63</v>
      </c>
      <c r="T1403" s="704">
        <v>697.3</v>
      </c>
      <c r="U1403" s="704">
        <v>3.04</v>
      </c>
      <c r="V1403" s="706">
        <v>1</v>
      </c>
    </row>
    <row r="1404" spans="1:22" s="777" customFormat="1" ht="15.75" thickBot="1">
      <c r="A1404" s="703"/>
      <c r="B1404" s="801"/>
      <c r="C1404" s="695"/>
      <c r="D1404" s="696" t="s">
        <v>1090</v>
      </c>
      <c r="E1404" s="776"/>
      <c r="F1404" s="696">
        <v>148</v>
      </c>
      <c r="G1404" s="776"/>
      <c r="H1404" s="776"/>
      <c r="I1404" s="776"/>
      <c r="J1404" s="776"/>
      <c r="K1404" s="776"/>
      <c r="L1404" s="776"/>
      <c r="M1404" s="776"/>
      <c r="N1404" s="776"/>
      <c r="O1404" s="776"/>
      <c r="P1404" s="698">
        <v>384.37</v>
      </c>
      <c r="Q1404" s="698">
        <v>322.45999999999998</v>
      </c>
      <c r="R1404" s="698"/>
      <c r="S1404" s="698">
        <v>353.42</v>
      </c>
      <c r="T1404" s="698">
        <v>706.84</v>
      </c>
      <c r="U1404" s="698">
        <v>3.94</v>
      </c>
      <c r="V1404" s="696">
        <v>1</v>
      </c>
    </row>
    <row r="1405" spans="1:22" s="777" customFormat="1" ht="26.25" thickBot="1">
      <c r="A1405" s="703"/>
      <c r="B1405" s="801"/>
      <c r="C1405" s="695"/>
      <c r="D1405" s="696" t="s">
        <v>1099</v>
      </c>
      <c r="E1405" s="776"/>
      <c r="F1405" s="696">
        <v>152</v>
      </c>
      <c r="G1405" s="776"/>
      <c r="H1405" s="776"/>
      <c r="I1405" s="776"/>
      <c r="J1405" s="776"/>
      <c r="K1405" s="776"/>
      <c r="L1405" s="776"/>
      <c r="M1405" s="776"/>
      <c r="N1405" s="776"/>
      <c r="O1405" s="776"/>
      <c r="P1405" s="698">
        <v>387.91</v>
      </c>
      <c r="Q1405" s="698">
        <v>396.48</v>
      </c>
      <c r="R1405" s="698"/>
      <c r="S1405" s="698">
        <v>392.19</v>
      </c>
      <c r="T1405" s="698">
        <v>792.31</v>
      </c>
      <c r="U1405" s="698">
        <v>5.58</v>
      </c>
      <c r="V1405" s="696">
        <v>1</v>
      </c>
    </row>
    <row r="1406" spans="1:22" s="777" customFormat="1" ht="15.75" thickBot="1">
      <c r="A1406" s="703"/>
      <c r="B1406" s="801"/>
      <c r="C1406" s="695"/>
      <c r="D1406" s="696" t="s">
        <v>1058</v>
      </c>
      <c r="E1406" s="776"/>
      <c r="F1406" s="685">
        <v>148.25</v>
      </c>
      <c r="G1406" s="776"/>
      <c r="H1406" s="776"/>
      <c r="I1406" s="776"/>
      <c r="J1406" s="776"/>
      <c r="K1406" s="776"/>
      <c r="L1406" s="776"/>
      <c r="M1406" s="776"/>
      <c r="N1406" s="776"/>
      <c r="O1406" s="776"/>
      <c r="P1406" s="698">
        <v>283.33643387314436</v>
      </c>
      <c r="Q1406" s="698">
        <v>272.89168016194333</v>
      </c>
      <c r="R1406" s="698"/>
      <c r="S1406" s="698">
        <v>278.11405701754387</v>
      </c>
      <c r="T1406" s="698">
        <v>702.41821637426892</v>
      </c>
      <c r="U1406" s="698">
        <v>4.5433430260267427</v>
      </c>
      <c r="V1406" s="696">
        <v>1</v>
      </c>
    </row>
    <row r="1407" spans="1:22" s="708" customFormat="1" ht="13.5" customHeight="1">
      <c r="A1407" s="707" t="s">
        <v>803</v>
      </c>
      <c r="B1407" s="710" t="s">
        <v>806</v>
      </c>
      <c r="C1407" s="778" t="s">
        <v>1103</v>
      </c>
      <c r="D1407" s="187" t="s">
        <v>1104</v>
      </c>
      <c r="E1407" s="464">
        <v>89.2</v>
      </c>
      <c r="F1407" s="465">
        <v>148</v>
      </c>
      <c r="G1407" s="225">
        <v>8.4</v>
      </c>
      <c r="H1407" s="225">
        <v>26.2</v>
      </c>
      <c r="I1407" s="225">
        <v>211.9</v>
      </c>
      <c r="J1407" s="225">
        <v>23.3</v>
      </c>
      <c r="K1407" s="225">
        <v>89.1</v>
      </c>
      <c r="L1407" s="225">
        <v>163.30000000000001</v>
      </c>
      <c r="M1407" s="225">
        <v>134.9</v>
      </c>
      <c r="N1407" s="225">
        <v>82.6</v>
      </c>
      <c r="O1407" s="466">
        <v>25.7</v>
      </c>
      <c r="P1407" s="466">
        <v>13.55</v>
      </c>
      <c r="Q1407" s="466">
        <v>13.76</v>
      </c>
      <c r="R1407" s="466">
        <v>13.58</v>
      </c>
      <c r="S1407" s="466">
        <f>AVERAGE(P1407:R1407)</f>
        <v>13.63</v>
      </c>
      <c r="T1407" s="466">
        <f>S1407*50</f>
        <v>681.5</v>
      </c>
      <c r="U1407" s="467">
        <v>3.15</v>
      </c>
      <c r="V1407" s="228">
        <v>7</v>
      </c>
    </row>
    <row r="1408" spans="1:22" s="708" customFormat="1" ht="13.5" customHeight="1">
      <c r="A1408" s="709"/>
      <c r="B1408" s="710"/>
      <c r="C1408" s="779"/>
      <c r="D1408" s="187" t="s">
        <v>1105</v>
      </c>
      <c r="E1408" s="464">
        <v>92.5</v>
      </c>
      <c r="F1408" s="465">
        <v>153</v>
      </c>
      <c r="G1408" s="468">
        <v>9.5399999999999991</v>
      </c>
      <c r="H1408" s="468">
        <v>40.369999999999997</v>
      </c>
      <c r="I1408" s="469">
        <v>323.2</v>
      </c>
      <c r="J1408" s="468">
        <v>24.82</v>
      </c>
      <c r="K1408" s="469">
        <v>61.5</v>
      </c>
      <c r="L1408" s="468">
        <v>93.4</v>
      </c>
      <c r="M1408" s="468">
        <v>90.2</v>
      </c>
      <c r="N1408" s="469">
        <v>96.6</v>
      </c>
      <c r="O1408" s="470">
        <v>28.67</v>
      </c>
      <c r="P1408" s="470">
        <v>12.13</v>
      </c>
      <c r="Q1408" s="470">
        <v>12.87</v>
      </c>
      <c r="R1408" s="471">
        <v>11.89</v>
      </c>
      <c r="S1408" s="470">
        <v>12.3</v>
      </c>
      <c r="T1408" s="470">
        <v>614.79999999999995</v>
      </c>
      <c r="U1408" s="472">
        <v>2.7</v>
      </c>
      <c r="V1408" s="473">
        <v>6</v>
      </c>
    </row>
    <row r="1409" spans="1:22" s="708" customFormat="1" ht="13.5" customHeight="1">
      <c r="A1409" s="709"/>
      <c r="B1409" s="710"/>
      <c r="C1409" s="779"/>
      <c r="D1409" s="187" t="s">
        <v>1106</v>
      </c>
      <c r="E1409" s="464">
        <v>99.2</v>
      </c>
      <c r="F1409" s="228">
        <v>146</v>
      </c>
      <c r="G1409" s="225">
        <v>7.9</v>
      </c>
      <c r="H1409" s="225">
        <v>32</v>
      </c>
      <c r="I1409" s="225">
        <v>305.06</v>
      </c>
      <c r="J1409" s="225">
        <v>22.2</v>
      </c>
      <c r="K1409" s="225">
        <v>69.400000000000006</v>
      </c>
      <c r="L1409" s="225">
        <v>130</v>
      </c>
      <c r="M1409" s="225">
        <v>114.7</v>
      </c>
      <c r="N1409" s="225">
        <v>88.2</v>
      </c>
      <c r="O1409" s="225">
        <v>25.5</v>
      </c>
      <c r="P1409" s="470">
        <v>12.96</v>
      </c>
      <c r="Q1409" s="470">
        <v>12.63</v>
      </c>
      <c r="R1409" s="470">
        <v>12.78</v>
      </c>
      <c r="S1409" s="471">
        <v>12.79</v>
      </c>
      <c r="T1409" s="471">
        <v>639.5</v>
      </c>
      <c r="U1409" s="474">
        <v>-1.62</v>
      </c>
      <c r="V1409" s="228">
        <v>10</v>
      </c>
    </row>
    <row r="1410" spans="1:22" s="708" customFormat="1" ht="13.5" customHeight="1">
      <c r="A1410" s="709"/>
      <c r="B1410" s="710"/>
      <c r="C1410" s="779"/>
      <c r="D1410" s="187" t="s">
        <v>1107</v>
      </c>
      <c r="E1410" s="464">
        <v>78.400000000000006</v>
      </c>
      <c r="F1410" s="465">
        <v>143</v>
      </c>
      <c r="G1410" s="468">
        <v>6.8</v>
      </c>
      <c r="H1410" s="468">
        <v>36</v>
      </c>
      <c r="I1410" s="468">
        <v>429.4</v>
      </c>
      <c r="J1410" s="468">
        <v>27.7</v>
      </c>
      <c r="K1410" s="468">
        <v>76.900000000000006</v>
      </c>
      <c r="L1410" s="468">
        <v>69.05</v>
      </c>
      <c r="M1410" s="468">
        <v>64.42</v>
      </c>
      <c r="N1410" s="468">
        <v>93.3</v>
      </c>
      <c r="O1410" s="464">
        <v>28.15</v>
      </c>
      <c r="P1410" s="466">
        <v>13.2</v>
      </c>
      <c r="Q1410" s="466">
        <v>12.85</v>
      </c>
      <c r="R1410" s="466">
        <v>12.7</v>
      </c>
      <c r="S1410" s="466">
        <v>12.92</v>
      </c>
      <c r="T1410" s="466">
        <v>645.83000000000004</v>
      </c>
      <c r="U1410" s="472">
        <v>12.5</v>
      </c>
      <c r="V1410" s="465">
        <v>3</v>
      </c>
    </row>
    <row r="1411" spans="1:22" s="708" customFormat="1" ht="13.5" customHeight="1">
      <c r="A1411" s="709"/>
      <c r="B1411" s="710"/>
      <c r="C1411" s="779"/>
      <c r="D1411" s="187" t="s">
        <v>1108</v>
      </c>
      <c r="E1411" s="464">
        <v>105.4</v>
      </c>
      <c r="F1411" s="475">
        <v>150</v>
      </c>
      <c r="G1411" s="469">
        <v>7.2</v>
      </c>
      <c r="H1411" s="469">
        <v>45</v>
      </c>
      <c r="I1411" s="469">
        <v>530</v>
      </c>
      <c r="J1411" s="469">
        <v>23.5</v>
      </c>
      <c r="K1411" s="469">
        <v>52.1</v>
      </c>
      <c r="L1411" s="469">
        <v>115.7</v>
      </c>
      <c r="M1411" s="469">
        <v>106.6</v>
      </c>
      <c r="N1411" s="469">
        <v>92.1</v>
      </c>
      <c r="O1411" s="225">
        <v>29.9</v>
      </c>
      <c r="P1411" s="470">
        <v>13.6</v>
      </c>
      <c r="Q1411" s="466">
        <v>13.66</v>
      </c>
      <c r="R1411" s="470">
        <v>14.05</v>
      </c>
      <c r="S1411" s="470">
        <v>13.77</v>
      </c>
      <c r="T1411" s="470">
        <v>724.7</v>
      </c>
      <c r="U1411" s="476">
        <v>3.4</v>
      </c>
      <c r="V1411" s="473">
        <v>1</v>
      </c>
    </row>
    <row r="1412" spans="1:22" s="708" customFormat="1" ht="13.5" customHeight="1">
      <c r="A1412" s="709"/>
      <c r="B1412" s="710"/>
      <c r="C1412" s="779"/>
      <c r="D1412" s="187" t="s">
        <v>1109</v>
      </c>
      <c r="E1412" s="464">
        <v>92</v>
      </c>
      <c r="F1412" s="465">
        <v>158</v>
      </c>
      <c r="G1412" s="468">
        <v>12.54</v>
      </c>
      <c r="H1412" s="464">
        <v>49.97</v>
      </c>
      <c r="I1412" s="468">
        <v>298.58</v>
      </c>
      <c r="J1412" s="464">
        <v>21.13</v>
      </c>
      <c r="K1412" s="468">
        <v>42.29</v>
      </c>
      <c r="L1412" s="464">
        <v>138.5</v>
      </c>
      <c r="M1412" s="464">
        <v>132.80000000000001</v>
      </c>
      <c r="N1412" s="464">
        <v>95.88</v>
      </c>
      <c r="O1412" s="464">
        <v>26.7</v>
      </c>
      <c r="P1412" s="466">
        <v>15.29</v>
      </c>
      <c r="Q1412" s="466">
        <v>15.5</v>
      </c>
      <c r="R1412" s="466">
        <v>16.53</v>
      </c>
      <c r="S1412" s="466">
        <v>15.77</v>
      </c>
      <c r="T1412" s="466">
        <v>720.22</v>
      </c>
      <c r="U1412" s="472">
        <v>3.71</v>
      </c>
      <c r="V1412" s="465">
        <v>3</v>
      </c>
    </row>
    <row r="1413" spans="1:22" s="708" customFormat="1" ht="13.5" customHeight="1">
      <c r="A1413" s="709"/>
      <c r="B1413" s="710"/>
      <c r="C1413" s="779"/>
      <c r="D1413" s="187" t="s">
        <v>1110</v>
      </c>
      <c r="E1413" s="464">
        <v>87</v>
      </c>
      <c r="F1413" s="465">
        <v>156</v>
      </c>
      <c r="G1413" s="464">
        <v>9.5</v>
      </c>
      <c r="H1413" s="464">
        <v>31.9</v>
      </c>
      <c r="I1413" s="464">
        <v>335.79</v>
      </c>
      <c r="J1413" s="464">
        <v>21.7</v>
      </c>
      <c r="K1413" s="464">
        <v>68.03</v>
      </c>
      <c r="L1413" s="464">
        <v>132.19999999999999</v>
      </c>
      <c r="M1413" s="464">
        <v>123.8</v>
      </c>
      <c r="N1413" s="464">
        <v>93.6</v>
      </c>
      <c r="O1413" s="464">
        <v>27.1</v>
      </c>
      <c r="P1413" s="477">
        <v>13.85</v>
      </c>
      <c r="Q1413" s="477">
        <v>15.25</v>
      </c>
      <c r="R1413" s="477">
        <v>15.05</v>
      </c>
      <c r="S1413" s="477">
        <v>14.72</v>
      </c>
      <c r="T1413" s="477">
        <v>735.83</v>
      </c>
      <c r="U1413" s="478">
        <v>5.24</v>
      </c>
      <c r="V1413" s="465">
        <v>5</v>
      </c>
    </row>
    <row r="1414" spans="1:22" s="708" customFormat="1" ht="13.5" customHeight="1">
      <c r="A1414" s="709"/>
      <c r="B1414" s="710"/>
      <c r="C1414" s="779"/>
      <c r="D1414" s="187" t="s">
        <v>1111</v>
      </c>
      <c r="E1414" s="464">
        <v>82</v>
      </c>
      <c r="F1414" s="228">
        <v>147</v>
      </c>
      <c r="G1414" s="493">
        <v>8</v>
      </c>
      <c r="H1414" s="493">
        <v>30.1</v>
      </c>
      <c r="I1414" s="493">
        <v>276.3</v>
      </c>
      <c r="J1414" s="493">
        <v>24.6</v>
      </c>
      <c r="K1414" s="493">
        <v>81.7</v>
      </c>
      <c r="L1414" s="493">
        <v>112</v>
      </c>
      <c r="M1414" s="493">
        <v>109.7</v>
      </c>
      <c r="N1414" s="493">
        <v>97.9</v>
      </c>
      <c r="O1414" s="225">
        <v>30.4</v>
      </c>
      <c r="P1414" s="471">
        <v>15.75</v>
      </c>
      <c r="Q1414" s="471">
        <v>15.53</v>
      </c>
      <c r="R1414" s="471">
        <v>15.29</v>
      </c>
      <c r="S1414" s="471">
        <f>AVERAGE(P1414:R1414)</f>
        <v>15.523333333333333</v>
      </c>
      <c r="T1414" s="471">
        <f>S1414*50</f>
        <v>776.16666666666663</v>
      </c>
      <c r="U1414" s="467">
        <v>3.9504287927286001</v>
      </c>
      <c r="V1414" s="228">
        <v>4</v>
      </c>
    </row>
    <row r="1415" spans="1:22" s="708" customFormat="1" ht="13.5" customHeight="1">
      <c r="A1415" s="709"/>
      <c r="B1415" s="710"/>
      <c r="C1415" s="779"/>
      <c r="D1415" s="187" t="s">
        <v>1112</v>
      </c>
      <c r="E1415" s="464">
        <v>84.8</v>
      </c>
      <c r="F1415" s="465">
        <v>151</v>
      </c>
      <c r="G1415" s="464">
        <v>7.22</v>
      </c>
      <c r="H1415" s="464">
        <v>30.62</v>
      </c>
      <c r="I1415" s="464">
        <v>324.3</v>
      </c>
      <c r="J1415" s="464">
        <v>20.73</v>
      </c>
      <c r="K1415" s="464">
        <v>67.7</v>
      </c>
      <c r="L1415" s="468">
        <v>112.8</v>
      </c>
      <c r="M1415" s="468">
        <v>109.8</v>
      </c>
      <c r="N1415" s="468">
        <v>97.3</v>
      </c>
      <c r="O1415" s="464">
        <v>30.3</v>
      </c>
      <c r="P1415" s="477">
        <v>12.8</v>
      </c>
      <c r="Q1415" s="477">
        <v>11.75</v>
      </c>
      <c r="R1415" s="477">
        <v>11.8</v>
      </c>
      <c r="S1415" s="477">
        <v>12.12</v>
      </c>
      <c r="T1415" s="477">
        <v>606</v>
      </c>
      <c r="U1415" s="478">
        <v>-1.22</v>
      </c>
      <c r="V1415" s="495">
        <v>7</v>
      </c>
    </row>
    <row r="1416" spans="1:22" s="708" customFormat="1" ht="13.5" customHeight="1">
      <c r="A1416" s="709"/>
      <c r="B1416" s="710"/>
      <c r="C1416" s="779"/>
      <c r="D1416" s="187" t="s">
        <v>1113</v>
      </c>
      <c r="E1416" s="464">
        <v>84.5</v>
      </c>
      <c r="F1416" s="465">
        <v>148</v>
      </c>
      <c r="G1416" s="464">
        <v>8.5</v>
      </c>
      <c r="H1416" s="464">
        <v>22.5</v>
      </c>
      <c r="I1416" s="464">
        <v>223.5</v>
      </c>
      <c r="J1416" s="464">
        <v>25.4</v>
      </c>
      <c r="K1416" s="464">
        <v>92.4</v>
      </c>
      <c r="L1416" s="464">
        <v>128.6</v>
      </c>
      <c r="M1416" s="464">
        <v>110.6</v>
      </c>
      <c r="N1416" s="464">
        <v>84.1</v>
      </c>
      <c r="O1416" s="464">
        <v>25.2</v>
      </c>
      <c r="P1416" s="470">
        <v>13.6</v>
      </c>
      <c r="Q1416" s="470">
        <v>13.1</v>
      </c>
      <c r="R1416" s="470">
        <v>13.3</v>
      </c>
      <c r="S1416" s="470">
        <v>13.33</v>
      </c>
      <c r="T1416" s="470">
        <v>666.7</v>
      </c>
      <c r="U1416" s="476">
        <v>19.05</v>
      </c>
      <c r="V1416" s="475">
        <v>1</v>
      </c>
    </row>
    <row r="1417" spans="1:22" s="708" customFormat="1" ht="13.5" customHeight="1">
      <c r="A1417" s="709"/>
      <c r="B1417" s="710"/>
      <c r="C1417" s="779"/>
      <c r="D1417" s="187" t="s">
        <v>1114</v>
      </c>
      <c r="E1417" s="464">
        <v>91</v>
      </c>
      <c r="F1417" s="465">
        <v>145</v>
      </c>
      <c r="G1417" s="464">
        <v>9.8000000000000007</v>
      </c>
      <c r="H1417" s="464">
        <v>30.95</v>
      </c>
      <c r="I1417" s="464">
        <v>220</v>
      </c>
      <c r="J1417" s="464">
        <v>24.3</v>
      </c>
      <c r="K1417" s="464">
        <v>78.510000000000005</v>
      </c>
      <c r="L1417" s="464">
        <v>104.9</v>
      </c>
      <c r="M1417" s="464">
        <v>97.8</v>
      </c>
      <c r="N1417" s="464">
        <v>93.23</v>
      </c>
      <c r="O1417" s="464">
        <v>26.7</v>
      </c>
      <c r="P1417" s="477">
        <v>12.8</v>
      </c>
      <c r="Q1417" s="477">
        <v>11.75</v>
      </c>
      <c r="R1417" s="477">
        <v>11.8</v>
      </c>
      <c r="S1417" s="477">
        <v>12.12</v>
      </c>
      <c r="T1417" s="477">
        <v>606</v>
      </c>
      <c r="U1417" s="478">
        <v>-1.22</v>
      </c>
      <c r="V1417" s="465">
        <v>6</v>
      </c>
    </row>
    <row r="1418" spans="1:22" s="708" customFormat="1" ht="13.5" customHeight="1">
      <c r="A1418" s="711"/>
      <c r="B1418" s="710"/>
      <c r="C1418" s="780"/>
      <c r="D1418" s="781" t="s">
        <v>1115</v>
      </c>
      <c r="E1418" s="232">
        <f t="shared" ref="E1418:U1418" si="92">AVERAGE(E1407:E1417)</f>
        <v>89.636363636363626</v>
      </c>
      <c r="F1418" s="232">
        <f t="shared" si="92"/>
        <v>149.54545454545453</v>
      </c>
      <c r="G1418" s="232">
        <f t="shared" si="92"/>
        <v>8.672727272727272</v>
      </c>
      <c r="H1418" s="232">
        <f t="shared" si="92"/>
        <v>34.146363636363638</v>
      </c>
      <c r="I1418" s="232">
        <f t="shared" si="92"/>
        <v>316.18454545454546</v>
      </c>
      <c r="J1418" s="232">
        <f t="shared" si="92"/>
        <v>23.58</v>
      </c>
      <c r="K1418" s="232">
        <f t="shared" si="92"/>
        <v>70.875454545454559</v>
      </c>
      <c r="L1418" s="232">
        <f t="shared" si="92"/>
        <v>118.22272727272728</v>
      </c>
      <c r="M1418" s="232">
        <f t="shared" si="92"/>
        <v>108.66545454545454</v>
      </c>
      <c r="N1418" s="232">
        <f t="shared" si="92"/>
        <v>92.25545454545454</v>
      </c>
      <c r="O1418" s="232">
        <f t="shared" si="92"/>
        <v>27.665454545454544</v>
      </c>
      <c r="P1418" s="712">
        <f t="shared" si="92"/>
        <v>13.593636363636364</v>
      </c>
      <c r="Q1418" s="712">
        <f t="shared" si="92"/>
        <v>13.513636363636364</v>
      </c>
      <c r="R1418" s="712">
        <f t="shared" si="92"/>
        <v>13.524545454545455</v>
      </c>
      <c r="S1418" s="712">
        <f t="shared" si="92"/>
        <v>13.544848484848485</v>
      </c>
      <c r="T1418" s="712">
        <f t="shared" si="92"/>
        <v>674.29515151515159</v>
      </c>
      <c r="U1418" s="713">
        <f t="shared" si="92"/>
        <v>4.5127662538844184</v>
      </c>
      <c r="V1418" s="714">
        <v>4</v>
      </c>
    </row>
    <row r="1419" spans="1:22" s="708" customFormat="1" ht="13.5" customHeight="1">
      <c r="A1419" s="707" t="s">
        <v>805</v>
      </c>
      <c r="B1419" s="710"/>
      <c r="C1419" s="707" t="s">
        <v>1103</v>
      </c>
      <c r="D1419" s="23" t="s">
        <v>1104</v>
      </c>
      <c r="E1419" s="464">
        <v>80.599999999999994</v>
      </c>
      <c r="F1419" s="225">
        <v>151</v>
      </c>
      <c r="G1419" s="225">
        <v>9.6999999999999993</v>
      </c>
      <c r="H1419" s="225">
        <v>29.1</v>
      </c>
      <c r="I1419" s="225">
        <v>201</v>
      </c>
      <c r="J1419" s="225">
        <v>24.3</v>
      </c>
      <c r="K1419" s="225">
        <v>83.5</v>
      </c>
      <c r="L1419" s="225">
        <v>110.8</v>
      </c>
      <c r="M1419" s="225">
        <v>105.8</v>
      </c>
      <c r="N1419" s="225">
        <v>95.5</v>
      </c>
      <c r="O1419" s="225">
        <v>25</v>
      </c>
      <c r="P1419" s="471">
        <v>11.77</v>
      </c>
      <c r="Q1419" s="471">
        <v>11.89</v>
      </c>
      <c r="R1419" s="471">
        <v>11.91</v>
      </c>
      <c r="S1419" s="471">
        <v>11.856999999999999</v>
      </c>
      <c r="T1419" s="471">
        <v>592.85</v>
      </c>
      <c r="U1419" s="467">
        <v>6.44</v>
      </c>
      <c r="V1419" s="228">
        <v>5</v>
      </c>
    </row>
    <row r="1420" spans="1:22" s="708" customFormat="1" ht="13.5" customHeight="1">
      <c r="A1420" s="709"/>
      <c r="B1420" s="710"/>
      <c r="C1420" s="709"/>
      <c r="D1420" s="23" t="s">
        <v>1105</v>
      </c>
      <c r="E1420" s="464">
        <v>97.9</v>
      </c>
      <c r="F1420" s="464">
        <v>154</v>
      </c>
      <c r="G1420" s="464">
        <v>9.39</v>
      </c>
      <c r="H1420" s="464">
        <v>52.73</v>
      </c>
      <c r="I1420" s="225">
        <v>461.6</v>
      </c>
      <c r="J1420" s="225">
        <v>21.3</v>
      </c>
      <c r="K1420" s="225">
        <v>40.39</v>
      </c>
      <c r="L1420" s="225">
        <v>131.4</v>
      </c>
      <c r="M1420" s="225">
        <v>128.69999999999999</v>
      </c>
      <c r="N1420" s="225">
        <v>97.89</v>
      </c>
      <c r="O1420" s="225">
        <v>30.02</v>
      </c>
      <c r="P1420" s="471">
        <v>14.31</v>
      </c>
      <c r="Q1420" s="471">
        <v>13.84</v>
      </c>
      <c r="R1420" s="471">
        <v>13.64</v>
      </c>
      <c r="S1420" s="471">
        <v>13.93</v>
      </c>
      <c r="T1420" s="471">
        <v>696.5</v>
      </c>
      <c r="U1420" s="467">
        <v>4.34</v>
      </c>
      <c r="V1420" s="494">
        <v>1</v>
      </c>
    </row>
    <row r="1421" spans="1:22" s="708" customFormat="1" ht="13.5" customHeight="1">
      <c r="A1421" s="709"/>
      <c r="B1421" s="710"/>
      <c r="C1421" s="709"/>
      <c r="D1421" s="23" t="s">
        <v>1106</v>
      </c>
      <c r="E1421" s="464">
        <v>101.5</v>
      </c>
      <c r="F1421" s="464">
        <v>148</v>
      </c>
      <c r="G1421" s="464">
        <v>7.5</v>
      </c>
      <c r="H1421" s="464">
        <v>33</v>
      </c>
      <c r="I1421" s="464">
        <v>340.53</v>
      </c>
      <c r="J1421" s="464">
        <v>22.5</v>
      </c>
      <c r="K1421" s="464">
        <v>68.099999999999994</v>
      </c>
      <c r="L1421" s="464">
        <v>126.5</v>
      </c>
      <c r="M1421" s="464">
        <v>114.6</v>
      </c>
      <c r="N1421" s="464">
        <v>90.6</v>
      </c>
      <c r="O1421" s="464">
        <v>25.4</v>
      </c>
      <c r="P1421" s="477">
        <v>14.16</v>
      </c>
      <c r="Q1421" s="477">
        <v>14.01</v>
      </c>
      <c r="R1421" s="477">
        <v>13.81</v>
      </c>
      <c r="S1421" s="477">
        <v>13.99</v>
      </c>
      <c r="T1421" s="477">
        <v>699.67</v>
      </c>
      <c r="U1421" s="478">
        <v>3.09</v>
      </c>
      <c r="V1421" s="495">
        <v>6</v>
      </c>
    </row>
    <row r="1422" spans="1:22" s="708" customFormat="1" ht="13.5" customHeight="1">
      <c r="A1422" s="709"/>
      <c r="B1422" s="710"/>
      <c r="C1422" s="709"/>
      <c r="D1422" s="23" t="s">
        <v>1107</v>
      </c>
      <c r="E1422" s="225">
        <v>85</v>
      </c>
      <c r="F1422" s="225">
        <v>148</v>
      </c>
      <c r="G1422" s="225">
        <v>5.65</v>
      </c>
      <c r="H1422" s="225">
        <v>26.33</v>
      </c>
      <c r="I1422" s="225">
        <v>298.89999999999998</v>
      </c>
      <c r="J1422" s="225">
        <v>22.05</v>
      </c>
      <c r="K1422" s="225">
        <v>83.76</v>
      </c>
      <c r="L1422" s="225">
        <v>117.5</v>
      </c>
      <c r="M1422" s="225">
        <v>111.11</v>
      </c>
      <c r="N1422" s="225">
        <v>94.6</v>
      </c>
      <c r="O1422" s="225">
        <v>28.72</v>
      </c>
      <c r="P1422" s="471">
        <v>13.8</v>
      </c>
      <c r="Q1422" s="471">
        <v>13.76</v>
      </c>
      <c r="R1422" s="471">
        <v>13.98</v>
      </c>
      <c r="S1422" s="471">
        <v>13.83</v>
      </c>
      <c r="T1422" s="471">
        <v>691.7</v>
      </c>
      <c r="U1422" s="467">
        <v>5</v>
      </c>
      <c r="V1422" s="494">
        <v>4</v>
      </c>
    </row>
    <row r="1423" spans="1:22" s="708" customFormat="1" ht="13.5" customHeight="1">
      <c r="A1423" s="709"/>
      <c r="B1423" s="710"/>
      <c r="C1423" s="709"/>
      <c r="D1423" s="23" t="s">
        <v>1108</v>
      </c>
      <c r="E1423" s="464">
        <v>99</v>
      </c>
      <c r="F1423" s="225">
        <v>145</v>
      </c>
      <c r="G1423" s="464">
        <v>7.4</v>
      </c>
      <c r="H1423" s="464">
        <v>36.299999999999997</v>
      </c>
      <c r="I1423" s="464">
        <v>390.1</v>
      </c>
      <c r="J1423" s="464">
        <v>22.7</v>
      </c>
      <c r="K1423" s="464">
        <v>62.5</v>
      </c>
      <c r="L1423" s="464">
        <v>130.4</v>
      </c>
      <c r="M1423" s="464">
        <v>119.6</v>
      </c>
      <c r="N1423" s="464">
        <v>91.7</v>
      </c>
      <c r="O1423" s="464">
        <v>27</v>
      </c>
      <c r="P1423" s="477">
        <v>14.2</v>
      </c>
      <c r="Q1423" s="477">
        <v>14.4</v>
      </c>
      <c r="R1423" s="477">
        <v>15</v>
      </c>
      <c r="S1423" s="477">
        <v>14.5</v>
      </c>
      <c r="T1423" s="477">
        <v>726.4</v>
      </c>
      <c r="U1423" s="478">
        <v>6.41</v>
      </c>
      <c r="V1423" s="495">
        <v>3</v>
      </c>
    </row>
    <row r="1424" spans="1:22" s="708" customFormat="1" ht="13.5" customHeight="1">
      <c r="A1424" s="709"/>
      <c r="B1424" s="710"/>
      <c r="C1424" s="709"/>
      <c r="D1424" s="23" t="s">
        <v>1109</v>
      </c>
      <c r="E1424" s="464">
        <v>85</v>
      </c>
      <c r="F1424" s="464">
        <v>150.1</v>
      </c>
      <c r="G1424" s="464">
        <v>12.3</v>
      </c>
      <c r="H1424" s="464">
        <v>44.2</v>
      </c>
      <c r="I1424" s="464">
        <v>259.35000000000002</v>
      </c>
      <c r="J1424" s="464">
        <v>25.3</v>
      </c>
      <c r="K1424" s="464">
        <v>57.24</v>
      </c>
      <c r="L1424" s="464">
        <v>107.7</v>
      </c>
      <c r="M1424" s="464">
        <v>105.4</v>
      </c>
      <c r="N1424" s="464">
        <v>97.9</v>
      </c>
      <c r="O1424" s="464">
        <v>25.45</v>
      </c>
      <c r="P1424" s="495">
        <v>14.59</v>
      </c>
      <c r="Q1424" s="495">
        <v>15.31</v>
      </c>
      <c r="R1424" s="495">
        <v>15.68</v>
      </c>
      <c r="S1424" s="495">
        <v>15.19</v>
      </c>
      <c r="T1424" s="495">
        <v>660.57</v>
      </c>
      <c r="U1424" s="478">
        <v>-11.32</v>
      </c>
      <c r="V1424" s="495">
        <v>9</v>
      </c>
    </row>
    <row r="1425" spans="1:22" s="708" customFormat="1" ht="13.5" customHeight="1">
      <c r="A1425" s="709"/>
      <c r="B1425" s="710"/>
      <c r="C1425" s="709"/>
      <c r="D1425" s="23" t="s">
        <v>1110</v>
      </c>
      <c r="E1425" s="464">
        <v>84</v>
      </c>
      <c r="F1425" s="464">
        <v>149.5</v>
      </c>
      <c r="G1425" s="464">
        <v>9.6999999999999993</v>
      </c>
      <c r="H1425" s="464">
        <v>33.299999999999997</v>
      </c>
      <c r="I1425" s="464">
        <v>343.3</v>
      </c>
      <c r="J1425" s="464">
        <v>23.6</v>
      </c>
      <c r="K1425" s="464">
        <v>70.900000000000006</v>
      </c>
      <c r="L1425" s="464">
        <v>132.19999999999999</v>
      </c>
      <c r="M1425" s="464">
        <v>123.8</v>
      </c>
      <c r="N1425" s="464">
        <v>93.6</v>
      </c>
      <c r="O1425" s="464">
        <v>28.3</v>
      </c>
      <c r="P1425" s="477">
        <v>13.85</v>
      </c>
      <c r="Q1425" s="477">
        <v>14.7</v>
      </c>
      <c r="R1425" s="477">
        <v>14.95</v>
      </c>
      <c r="S1425" s="477">
        <v>14.502000000000001</v>
      </c>
      <c r="T1425" s="477">
        <v>725</v>
      </c>
      <c r="U1425" s="478">
        <v>4.1900000000000004</v>
      </c>
      <c r="V1425" s="495">
        <v>10</v>
      </c>
    </row>
    <row r="1426" spans="1:22" s="708" customFormat="1" ht="13.5" customHeight="1">
      <c r="A1426" s="709"/>
      <c r="B1426" s="710"/>
      <c r="C1426" s="709"/>
      <c r="D1426" s="23" t="s">
        <v>1111</v>
      </c>
      <c r="E1426" s="225">
        <v>92.4</v>
      </c>
      <c r="F1426" s="225">
        <v>141</v>
      </c>
      <c r="G1426" s="225">
        <v>8</v>
      </c>
      <c r="H1426" s="225">
        <v>33.700000000000003</v>
      </c>
      <c r="I1426" s="225">
        <v>321.3</v>
      </c>
      <c r="J1426" s="225">
        <v>22.3</v>
      </c>
      <c r="K1426" s="225">
        <v>66.2</v>
      </c>
      <c r="L1426" s="225">
        <v>145.4</v>
      </c>
      <c r="M1426" s="225">
        <v>138.19999999999999</v>
      </c>
      <c r="N1426" s="225">
        <v>95</v>
      </c>
      <c r="O1426" s="225">
        <v>25.9</v>
      </c>
      <c r="P1426" s="479">
        <v>14.16</v>
      </c>
      <c r="Q1426" s="479">
        <v>14.22</v>
      </c>
      <c r="R1426" s="479">
        <v>14.42</v>
      </c>
      <c r="S1426" s="479">
        <v>14.27</v>
      </c>
      <c r="T1426" s="479">
        <v>713.33</v>
      </c>
      <c r="U1426" s="478">
        <v>-0.3</v>
      </c>
      <c r="V1426" s="465">
        <v>10</v>
      </c>
    </row>
    <row r="1427" spans="1:22" s="708" customFormat="1" ht="13.5" customHeight="1">
      <c r="A1427" s="709"/>
      <c r="B1427" s="710"/>
      <c r="C1427" s="709"/>
      <c r="D1427" s="23" t="s">
        <v>1116</v>
      </c>
      <c r="E1427" s="464">
        <v>97.3</v>
      </c>
      <c r="F1427" s="464">
        <v>150.1</v>
      </c>
      <c r="G1427" s="464">
        <v>7.8</v>
      </c>
      <c r="H1427" s="464">
        <v>28.1</v>
      </c>
      <c r="I1427" s="464">
        <v>260.25641025640999</v>
      </c>
      <c r="J1427" s="464">
        <v>22.9</v>
      </c>
      <c r="K1427" s="464">
        <v>81.4946619217082</v>
      </c>
      <c r="L1427" s="464">
        <v>123.9</v>
      </c>
      <c r="M1427" s="464">
        <v>115</v>
      </c>
      <c r="N1427" s="464">
        <v>92.8</v>
      </c>
      <c r="O1427" s="464">
        <v>28</v>
      </c>
      <c r="P1427" s="477">
        <v>14.9</v>
      </c>
      <c r="Q1427" s="477">
        <v>15.8</v>
      </c>
      <c r="R1427" s="477">
        <v>15.6</v>
      </c>
      <c r="S1427" s="477">
        <v>15.4</v>
      </c>
      <c r="T1427" s="477">
        <v>740</v>
      </c>
      <c r="U1427" s="478">
        <v>4.8</v>
      </c>
      <c r="V1427" s="495">
        <v>1</v>
      </c>
    </row>
    <row r="1428" spans="1:22" s="708" customFormat="1" ht="13.5" customHeight="1">
      <c r="A1428" s="709"/>
      <c r="B1428" s="710"/>
      <c r="C1428" s="709"/>
      <c r="D1428" s="23" t="s">
        <v>1114</v>
      </c>
      <c r="E1428" s="464">
        <v>90.3</v>
      </c>
      <c r="F1428" s="464">
        <v>147</v>
      </c>
      <c r="G1428" s="464">
        <v>9.7200000000000006</v>
      </c>
      <c r="H1428" s="464">
        <v>42.39</v>
      </c>
      <c r="I1428" s="464">
        <v>336.1</v>
      </c>
      <c r="J1428" s="464">
        <v>22.7</v>
      </c>
      <c r="K1428" s="464">
        <v>53.55</v>
      </c>
      <c r="L1428" s="464">
        <v>109.6</v>
      </c>
      <c r="M1428" s="464">
        <v>104</v>
      </c>
      <c r="N1428" s="464">
        <v>94.9</v>
      </c>
      <c r="O1428" s="464">
        <v>27.1</v>
      </c>
      <c r="P1428" s="477">
        <v>17.59</v>
      </c>
      <c r="Q1428" s="477">
        <v>17.89</v>
      </c>
      <c r="R1428" s="477">
        <v>15.76</v>
      </c>
      <c r="S1428" s="477">
        <v>17.079999999999998</v>
      </c>
      <c r="T1428" s="477">
        <v>759.11</v>
      </c>
      <c r="U1428" s="478">
        <v>-10.86</v>
      </c>
      <c r="V1428" s="495">
        <v>9</v>
      </c>
    </row>
    <row r="1429" spans="1:22" s="708" customFormat="1" ht="13.5" customHeight="1">
      <c r="A1429" s="711"/>
      <c r="B1429" s="710"/>
      <c r="C1429" s="711"/>
      <c r="D1429" s="136" t="s">
        <v>1115</v>
      </c>
      <c r="E1429" s="225">
        <f t="shared" ref="E1429:T1429" si="93">AVERAGE(E1419:E1428)</f>
        <v>91.299999999999983</v>
      </c>
      <c r="F1429" s="225">
        <f t="shared" si="93"/>
        <v>148.36999999999998</v>
      </c>
      <c r="G1429" s="225">
        <f t="shared" si="93"/>
        <v>8.7159999999999993</v>
      </c>
      <c r="H1429" s="225">
        <f t="shared" si="93"/>
        <v>35.914999999999999</v>
      </c>
      <c r="I1429" s="225">
        <f t="shared" si="93"/>
        <v>321.24364102564107</v>
      </c>
      <c r="J1429" s="225">
        <f t="shared" si="93"/>
        <v>22.965</v>
      </c>
      <c r="K1429" s="225">
        <f t="shared" si="93"/>
        <v>66.76346619217081</v>
      </c>
      <c r="L1429" s="225">
        <f t="shared" si="93"/>
        <v>123.53999999999999</v>
      </c>
      <c r="M1429" s="225">
        <f t="shared" si="93"/>
        <v>116.62100000000001</v>
      </c>
      <c r="N1429" s="225">
        <f t="shared" si="93"/>
        <v>94.448999999999998</v>
      </c>
      <c r="O1429" s="225">
        <f t="shared" si="93"/>
        <v>27.088999999999999</v>
      </c>
      <c r="P1429" s="471">
        <f t="shared" si="93"/>
        <v>14.332999999999998</v>
      </c>
      <c r="Q1429" s="471">
        <f t="shared" si="93"/>
        <v>14.581999999999999</v>
      </c>
      <c r="R1429" s="471">
        <f t="shared" si="93"/>
        <v>14.475</v>
      </c>
      <c r="S1429" s="471">
        <f t="shared" si="93"/>
        <v>14.454899999999999</v>
      </c>
      <c r="T1429" s="471">
        <f t="shared" si="93"/>
        <v>700.51300000000003</v>
      </c>
      <c r="U1429" s="467">
        <v>0.25</v>
      </c>
      <c r="V1429" s="228">
        <v>6</v>
      </c>
    </row>
    <row r="1430" spans="1:22" s="708" customFormat="1" ht="13.5" customHeight="1">
      <c r="A1430" s="707" t="s">
        <v>805</v>
      </c>
      <c r="B1430" s="710"/>
      <c r="C1430" s="709" t="s">
        <v>1117</v>
      </c>
      <c r="D1430" s="23" t="s">
        <v>1104</v>
      </c>
      <c r="E1430" s="464">
        <v>80.599999999999994</v>
      </c>
      <c r="F1430" s="225">
        <v>151</v>
      </c>
      <c r="G1430" s="480">
        <v>9.6999999999999993</v>
      </c>
      <c r="H1430" s="480">
        <v>29.1</v>
      </c>
      <c r="I1430" s="480">
        <v>201</v>
      </c>
      <c r="J1430" s="480">
        <v>24.3</v>
      </c>
      <c r="K1430" s="480">
        <v>83.5</v>
      </c>
      <c r="L1430" s="480">
        <v>110.8</v>
      </c>
      <c r="M1430" s="480">
        <v>105.8</v>
      </c>
      <c r="N1430" s="480">
        <v>95.5</v>
      </c>
      <c r="O1430" s="480">
        <v>25</v>
      </c>
      <c r="P1430" s="23">
        <v>332.45</v>
      </c>
      <c r="Q1430" s="23">
        <v>330.25</v>
      </c>
      <c r="R1430" s="23"/>
      <c r="S1430" s="23">
        <v>331.35</v>
      </c>
      <c r="T1430" s="23">
        <v>662.7</v>
      </c>
      <c r="U1430" s="23">
        <v>2.82</v>
      </c>
      <c r="V1430" s="228">
        <v>1</v>
      </c>
    </row>
    <row r="1431" spans="1:22" s="708" customFormat="1" ht="13.5" customHeight="1">
      <c r="A1431" s="709"/>
      <c r="B1431" s="710"/>
      <c r="C1431" s="709"/>
      <c r="D1431" s="23" t="s">
        <v>1105</v>
      </c>
      <c r="E1431" s="481">
        <v>97.9</v>
      </c>
      <c r="F1431" s="464">
        <v>154</v>
      </c>
      <c r="G1431" s="482">
        <v>9.4</v>
      </c>
      <c r="H1431" s="482">
        <v>52.7</v>
      </c>
      <c r="I1431" s="483">
        <v>461.6</v>
      </c>
      <c r="J1431" s="483">
        <v>21.3</v>
      </c>
      <c r="K1431" s="483">
        <v>40.4</v>
      </c>
      <c r="L1431" s="483">
        <v>131.4</v>
      </c>
      <c r="M1431" s="483">
        <v>128.69999999999999</v>
      </c>
      <c r="N1431" s="483">
        <v>97.9</v>
      </c>
      <c r="O1431" s="483">
        <v>30</v>
      </c>
      <c r="P1431" s="484">
        <v>354.28</v>
      </c>
      <c r="Q1431" s="484">
        <v>344.45</v>
      </c>
      <c r="R1431" s="484"/>
      <c r="S1431" s="485">
        <v>349.36500000000001</v>
      </c>
      <c r="T1431" s="485">
        <v>698.73</v>
      </c>
      <c r="U1431" s="485">
        <v>3.6291638240441402</v>
      </c>
      <c r="V1431" s="475">
        <v>1</v>
      </c>
    </row>
    <row r="1432" spans="1:22" s="708" customFormat="1" ht="13.5" customHeight="1">
      <c r="A1432" s="709"/>
      <c r="B1432" s="710"/>
      <c r="C1432" s="709"/>
      <c r="D1432" s="23" t="s">
        <v>1106</v>
      </c>
      <c r="E1432" s="481">
        <v>101.5</v>
      </c>
      <c r="F1432" s="464">
        <v>148</v>
      </c>
      <c r="G1432" s="482">
        <v>7.5</v>
      </c>
      <c r="H1432" s="482">
        <v>33</v>
      </c>
      <c r="I1432" s="482">
        <v>340.5</v>
      </c>
      <c r="J1432" s="482">
        <v>22.5</v>
      </c>
      <c r="K1432" s="482">
        <v>68.099999999999994</v>
      </c>
      <c r="L1432" s="482">
        <v>126.5</v>
      </c>
      <c r="M1432" s="482">
        <v>114.6</v>
      </c>
      <c r="N1432" s="482">
        <v>90.6</v>
      </c>
      <c r="O1432" s="482">
        <v>25.4</v>
      </c>
      <c r="P1432" s="486">
        <v>351.04</v>
      </c>
      <c r="Q1432" s="486">
        <v>348.28</v>
      </c>
      <c r="R1432" s="486"/>
      <c r="S1432" s="486">
        <v>349.66</v>
      </c>
      <c r="T1432" s="486">
        <v>699.32</v>
      </c>
      <c r="U1432" s="479">
        <v>3.42</v>
      </c>
      <c r="V1432" s="473">
        <v>1</v>
      </c>
    </row>
    <row r="1433" spans="1:22" s="708" customFormat="1" ht="13.5" customHeight="1">
      <c r="A1433" s="709"/>
      <c r="B1433" s="710"/>
      <c r="C1433" s="709"/>
      <c r="D1433" s="23" t="s">
        <v>1107</v>
      </c>
      <c r="E1433" s="487">
        <v>85</v>
      </c>
      <c r="F1433" s="225">
        <v>148</v>
      </c>
      <c r="G1433" s="483">
        <v>5.7</v>
      </c>
      <c r="H1433" s="483">
        <v>26.3</v>
      </c>
      <c r="I1433" s="483">
        <v>298.89999999999998</v>
      </c>
      <c r="J1433" s="483">
        <v>22.1</v>
      </c>
      <c r="K1433" s="483">
        <v>83.8</v>
      </c>
      <c r="L1433" s="483">
        <v>117.5</v>
      </c>
      <c r="M1433" s="483">
        <v>111.1</v>
      </c>
      <c r="N1433" s="483">
        <v>94.6</v>
      </c>
      <c r="O1433" s="483">
        <v>28.7</v>
      </c>
      <c r="P1433" s="486">
        <v>365.89</v>
      </c>
      <c r="Q1433" s="486">
        <v>368.16</v>
      </c>
      <c r="R1433" s="486"/>
      <c r="S1433" s="486">
        <v>367.02499999999998</v>
      </c>
      <c r="T1433" s="486">
        <v>734.05</v>
      </c>
      <c r="U1433" s="486">
        <v>10.34</v>
      </c>
      <c r="V1433" s="465">
        <v>1</v>
      </c>
    </row>
    <row r="1434" spans="1:22" s="708" customFormat="1" ht="13.5" customHeight="1">
      <c r="A1434" s="709"/>
      <c r="B1434" s="710"/>
      <c r="C1434" s="709"/>
      <c r="D1434" s="23" t="s">
        <v>1109</v>
      </c>
      <c r="E1434" s="464">
        <v>85</v>
      </c>
      <c r="F1434" s="464">
        <v>150.1</v>
      </c>
      <c r="G1434" s="488">
        <v>12.3</v>
      </c>
      <c r="H1434" s="488">
        <v>44.2</v>
      </c>
      <c r="I1434" s="488">
        <v>259.39999999999998</v>
      </c>
      <c r="J1434" s="488">
        <v>25.3</v>
      </c>
      <c r="K1434" s="488">
        <v>57.2</v>
      </c>
      <c r="L1434" s="488">
        <v>107.7</v>
      </c>
      <c r="M1434" s="488">
        <v>105.4</v>
      </c>
      <c r="N1434" s="488">
        <v>97.9</v>
      </c>
      <c r="O1434" s="488">
        <v>25.5</v>
      </c>
      <c r="P1434" s="486">
        <v>355.59</v>
      </c>
      <c r="Q1434" s="486">
        <v>345.25</v>
      </c>
      <c r="R1434" s="486"/>
      <c r="S1434" s="486">
        <v>350.42</v>
      </c>
      <c r="T1434" s="486">
        <v>700.84</v>
      </c>
      <c r="U1434" s="486">
        <v>5.58</v>
      </c>
      <c r="V1434" s="465">
        <v>1</v>
      </c>
    </row>
    <row r="1435" spans="1:22" s="708" customFormat="1" ht="13.5" customHeight="1">
      <c r="A1435" s="709"/>
      <c r="B1435" s="710"/>
      <c r="C1435" s="709"/>
      <c r="D1435" s="23" t="s">
        <v>1110</v>
      </c>
      <c r="E1435" s="464">
        <v>84</v>
      </c>
      <c r="F1435" s="464">
        <v>149.5</v>
      </c>
      <c r="G1435" s="488">
        <v>9.6999999999999993</v>
      </c>
      <c r="H1435" s="488">
        <v>33.299999999999997</v>
      </c>
      <c r="I1435" s="488">
        <v>343.3</v>
      </c>
      <c r="J1435" s="488">
        <v>23.6</v>
      </c>
      <c r="K1435" s="488">
        <v>70.900000000000006</v>
      </c>
      <c r="L1435" s="488">
        <v>132.19999999999999</v>
      </c>
      <c r="M1435" s="488">
        <v>123.8</v>
      </c>
      <c r="N1435" s="488">
        <v>93.6</v>
      </c>
      <c r="O1435" s="488">
        <v>28.3</v>
      </c>
      <c r="P1435" s="479">
        <v>350.89</v>
      </c>
      <c r="Q1435" s="479">
        <v>341.94</v>
      </c>
      <c r="R1435" s="479"/>
      <c r="S1435" s="479">
        <v>346.41500000000002</v>
      </c>
      <c r="T1435" s="479">
        <v>692.84</v>
      </c>
      <c r="U1435" s="479">
        <v>4.87</v>
      </c>
      <c r="V1435" s="465">
        <v>1</v>
      </c>
    </row>
    <row r="1436" spans="1:22" s="708" customFormat="1" ht="13.5" customHeight="1">
      <c r="A1436" s="709"/>
      <c r="B1436" s="710"/>
      <c r="C1436" s="709"/>
      <c r="D1436" s="23" t="s">
        <v>1116</v>
      </c>
      <c r="E1436" s="464">
        <v>97.3</v>
      </c>
      <c r="F1436" s="464">
        <v>150.1</v>
      </c>
      <c r="G1436" s="488">
        <v>7.8</v>
      </c>
      <c r="H1436" s="488">
        <v>28.1</v>
      </c>
      <c r="I1436" s="488">
        <v>260.3</v>
      </c>
      <c r="J1436" s="488">
        <v>22.9</v>
      </c>
      <c r="K1436" s="488">
        <v>81.5</v>
      </c>
      <c r="L1436" s="488">
        <v>123.9</v>
      </c>
      <c r="M1436" s="488">
        <v>115</v>
      </c>
      <c r="N1436" s="488">
        <v>92.8</v>
      </c>
      <c r="O1436" s="488">
        <v>28</v>
      </c>
      <c r="P1436" s="479">
        <v>320.14999999999998</v>
      </c>
      <c r="Q1436" s="479">
        <v>309.85000000000002</v>
      </c>
      <c r="R1436" s="479"/>
      <c r="S1436" s="479">
        <v>315</v>
      </c>
      <c r="T1436" s="479">
        <v>630</v>
      </c>
      <c r="U1436" s="479">
        <v>7.88</v>
      </c>
      <c r="V1436" s="465">
        <v>1</v>
      </c>
    </row>
    <row r="1437" spans="1:22" s="708" customFormat="1" ht="13.5" customHeight="1">
      <c r="A1437" s="709"/>
      <c r="B1437" s="710"/>
      <c r="C1437" s="711"/>
      <c r="D1437" s="136" t="s">
        <v>1115</v>
      </c>
      <c r="E1437" s="225">
        <f t="shared" ref="E1437:Q1437" si="94">AVERAGE(E1430:E1436)</f>
        <v>90.185714285714283</v>
      </c>
      <c r="F1437" s="225">
        <f t="shared" si="94"/>
        <v>150.1</v>
      </c>
      <c r="G1437" s="225">
        <f t="shared" si="94"/>
        <v>8.8714285714285719</v>
      </c>
      <c r="H1437" s="225">
        <f t="shared" si="94"/>
        <v>35.242857142857147</v>
      </c>
      <c r="I1437" s="225">
        <f t="shared" si="94"/>
        <v>309.28571428571428</v>
      </c>
      <c r="J1437" s="225">
        <f t="shared" si="94"/>
        <v>23.142857142857142</v>
      </c>
      <c r="K1437" s="225">
        <f t="shared" si="94"/>
        <v>69.342857142857142</v>
      </c>
      <c r="L1437" s="225">
        <f t="shared" si="94"/>
        <v>121.42857142857142</v>
      </c>
      <c r="M1437" s="225">
        <f t="shared" si="94"/>
        <v>114.91428571428571</v>
      </c>
      <c r="N1437" s="225">
        <f t="shared" si="94"/>
        <v>94.7</v>
      </c>
      <c r="O1437" s="225">
        <f t="shared" si="94"/>
        <v>27.271428571428576</v>
      </c>
      <c r="P1437" s="23">
        <f t="shared" si="94"/>
        <v>347.18428571428569</v>
      </c>
      <c r="Q1437" s="23">
        <f t="shared" si="94"/>
        <v>341.1685714285714</v>
      </c>
      <c r="R1437" s="23"/>
      <c r="S1437" s="23">
        <f t="shared" ref="S1437:U1437" si="95">AVERAGE(S1430:S1436)</f>
        <v>344.17642857142857</v>
      </c>
      <c r="T1437" s="23">
        <f t="shared" si="95"/>
        <v>688.35428571428577</v>
      </c>
      <c r="U1437" s="23">
        <f t="shared" si="95"/>
        <v>5.5055948320063051</v>
      </c>
      <c r="V1437" s="228">
        <v>1</v>
      </c>
    </row>
    <row r="1438" spans="1:22" s="761" customFormat="1" ht="13.5" customHeight="1">
      <c r="A1438" s="715" t="s">
        <v>1118</v>
      </c>
      <c r="B1438" s="782" t="s">
        <v>807</v>
      </c>
      <c r="C1438" s="715" t="s">
        <v>1119</v>
      </c>
      <c r="D1438" s="716" t="s">
        <v>808</v>
      </c>
      <c r="E1438" s="717">
        <v>90.8</v>
      </c>
      <c r="F1438" s="716">
        <v>153</v>
      </c>
      <c r="G1438" s="717">
        <v>8.3000000000000007</v>
      </c>
      <c r="H1438" s="717">
        <v>23.4</v>
      </c>
      <c r="I1438" s="717">
        <v>213.253012048193</v>
      </c>
      <c r="J1438" s="717">
        <v>20.2</v>
      </c>
      <c r="K1438" s="717">
        <v>77.692307692307693</v>
      </c>
      <c r="L1438" s="717">
        <v>146.30000000000001</v>
      </c>
      <c r="M1438" s="717">
        <v>121.3</v>
      </c>
      <c r="N1438" s="718">
        <v>82.911825017088205</v>
      </c>
      <c r="O1438" s="718">
        <v>22.1</v>
      </c>
      <c r="P1438" s="718">
        <v>16.399999999999999</v>
      </c>
      <c r="Q1438" s="718">
        <v>16.45</v>
      </c>
      <c r="R1438" s="718">
        <v>16.75</v>
      </c>
      <c r="S1438" s="718">
        <v>16.533333333333299</v>
      </c>
      <c r="T1438" s="718">
        <v>734.81481481481501</v>
      </c>
      <c r="U1438" s="718">
        <v>-8.4870848708487205</v>
      </c>
      <c r="V1438" s="716">
        <v>6</v>
      </c>
    </row>
    <row r="1439" spans="1:22" s="761" customFormat="1" ht="15">
      <c r="A1439" s="715"/>
      <c r="B1439" s="782"/>
      <c r="C1439" s="715"/>
      <c r="D1439" s="716" t="s">
        <v>793</v>
      </c>
      <c r="E1439" s="717">
        <v>106.95</v>
      </c>
      <c r="F1439" s="716">
        <v>166</v>
      </c>
      <c r="G1439" s="717">
        <v>4.0999999999999996</v>
      </c>
      <c r="H1439" s="717">
        <v>23.67</v>
      </c>
      <c r="I1439" s="717">
        <v>477.31707317073199</v>
      </c>
      <c r="J1439" s="717">
        <v>19</v>
      </c>
      <c r="K1439" s="717">
        <v>80.270384452893893</v>
      </c>
      <c r="L1439" s="717">
        <v>159.85</v>
      </c>
      <c r="M1439" s="717">
        <v>149.07</v>
      </c>
      <c r="N1439" s="718">
        <v>93.256177666562394</v>
      </c>
      <c r="O1439" s="718">
        <v>23.93</v>
      </c>
      <c r="P1439" s="718">
        <v>14.57</v>
      </c>
      <c r="Q1439" s="718">
        <v>14.41</v>
      </c>
      <c r="R1439" s="718">
        <v>15.05</v>
      </c>
      <c r="S1439" s="718">
        <v>14.6766666666667</v>
      </c>
      <c r="T1439" s="718">
        <v>647.11934156378595</v>
      </c>
      <c r="U1439" s="718">
        <v>1.5686274509803999</v>
      </c>
      <c r="V1439" s="716">
        <v>6</v>
      </c>
    </row>
    <row r="1440" spans="1:22" s="761" customFormat="1" ht="15">
      <c r="A1440" s="715"/>
      <c r="B1440" s="782"/>
      <c r="C1440" s="715"/>
      <c r="D1440" s="716" t="s">
        <v>809</v>
      </c>
      <c r="E1440" s="717">
        <v>98</v>
      </c>
      <c r="F1440" s="716">
        <v>161</v>
      </c>
      <c r="G1440" s="717">
        <v>6.66</v>
      </c>
      <c r="H1440" s="717">
        <v>26.824999999999999</v>
      </c>
      <c r="I1440" s="717">
        <v>302.777777777778</v>
      </c>
      <c r="J1440" s="717">
        <v>21.737500000000001</v>
      </c>
      <c r="K1440" s="717">
        <v>81.034482758620697</v>
      </c>
      <c r="L1440" s="717">
        <v>159.55000000000001</v>
      </c>
      <c r="M1440" s="717">
        <v>126.73</v>
      </c>
      <c r="N1440" s="718">
        <v>79.429645879034794</v>
      </c>
      <c r="O1440" s="718">
        <v>23.478245614035099</v>
      </c>
      <c r="P1440" s="718">
        <v>14.304415204678399</v>
      </c>
      <c r="Q1440" s="718">
        <v>14.338596491228101</v>
      </c>
      <c r="R1440" s="718">
        <v>14.1604532163743</v>
      </c>
      <c r="S1440" s="718">
        <v>14.2678216374269</v>
      </c>
      <c r="T1440" s="718">
        <v>713.56947423990505</v>
      </c>
      <c r="U1440" s="718">
        <v>6.7990457326081701</v>
      </c>
      <c r="V1440" s="716">
        <v>2</v>
      </c>
    </row>
    <row r="1441" spans="1:22" s="761" customFormat="1" ht="15">
      <c r="A1441" s="715"/>
      <c r="B1441" s="782"/>
      <c r="C1441" s="715"/>
      <c r="D1441" s="716" t="s">
        <v>794</v>
      </c>
      <c r="E1441" s="717">
        <v>102.8</v>
      </c>
      <c r="F1441" s="716">
        <v>158</v>
      </c>
      <c r="G1441" s="717">
        <v>7.55</v>
      </c>
      <c r="H1441" s="717">
        <v>28.15</v>
      </c>
      <c r="I1441" s="717">
        <v>272.84768211920499</v>
      </c>
      <c r="J1441" s="717">
        <v>19.440000000000001</v>
      </c>
      <c r="K1441" s="717">
        <v>69.058614564831302</v>
      </c>
      <c r="L1441" s="717">
        <v>179.77</v>
      </c>
      <c r="M1441" s="717">
        <v>155.5</v>
      </c>
      <c r="N1441" s="718">
        <v>86.499415920342699</v>
      </c>
      <c r="O1441" s="718">
        <v>23.6</v>
      </c>
      <c r="P1441" s="718">
        <v>13.88</v>
      </c>
      <c r="Q1441" s="718">
        <v>13.37</v>
      </c>
      <c r="R1441" s="718">
        <v>15.13</v>
      </c>
      <c r="S1441" s="718">
        <v>14.126666666666701</v>
      </c>
      <c r="T1441" s="718">
        <v>706.50996082353902</v>
      </c>
      <c r="U1441" s="718">
        <v>5.44911669569544</v>
      </c>
      <c r="V1441" s="716">
        <v>5</v>
      </c>
    </row>
    <row r="1442" spans="1:22" s="761" customFormat="1" ht="15">
      <c r="A1442" s="715"/>
      <c r="B1442" s="782"/>
      <c r="C1442" s="715"/>
      <c r="D1442" s="716" t="s">
        <v>810</v>
      </c>
      <c r="E1442" s="717">
        <v>106</v>
      </c>
      <c r="F1442" s="716">
        <v>153</v>
      </c>
      <c r="G1442" s="717">
        <v>6.9</v>
      </c>
      <c r="H1442" s="717">
        <v>26.3</v>
      </c>
      <c r="I1442" s="717">
        <v>281.15942028985501</v>
      </c>
      <c r="J1442" s="717">
        <v>21.4</v>
      </c>
      <c r="K1442" s="717">
        <v>81.368821292775706</v>
      </c>
      <c r="L1442" s="717">
        <v>159.69999999999999</v>
      </c>
      <c r="M1442" s="717">
        <v>145</v>
      </c>
      <c r="N1442" s="718">
        <v>90.795241077019398</v>
      </c>
      <c r="O1442" s="718">
        <v>27.14</v>
      </c>
      <c r="P1442" s="718">
        <v>14.97</v>
      </c>
      <c r="Q1442" s="718">
        <v>14.94</v>
      </c>
      <c r="R1442" s="718">
        <v>15.67</v>
      </c>
      <c r="S1442" s="718">
        <v>15.1933333333333</v>
      </c>
      <c r="T1442" s="718">
        <v>759.28702315508895</v>
      </c>
      <c r="U1442" s="718">
        <v>7.7796169307164798</v>
      </c>
      <c r="V1442" s="716">
        <v>2</v>
      </c>
    </row>
    <row r="1443" spans="1:22" s="761" customFormat="1" ht="15">
      <c r="A1443" s="715"/>
      <c r="B1443" s="782"/>
      <c r="C1443" s="715"/>
      <c r="D1443" s="716" t="s">
        <v>792</v>
      </c>
      <c r="E1443" s="717">
        <v>104</v>
      </c>
      <c r="F1443" s="716">
        <v>154</v>
      </c>
      <c r="G1443" s="717">
        <v>9.9</v>
      </c>
      <c r="H1443" s="717">
        <v>37.299999999999997</v>
      </c>
      <c r="I1443" s="717">
        <v>276.76767676767702</v>
      </c>
      <c r="J1443" s="717">
        <v>22.4</v>
      </c>
      <c r="K1443" s="717">
        <v>60.053619302949102</v>
      </c>
      <c r="L1443" s="717">
        <v>138.19999999999999</v>
      </c>
      <c r="M1443" s="717">
        <v>129.19999999999999</v>
      </c>
      <c r="N1443" s="718">
        <v>93.5</v>
      </c>
      <c r="O1443" s="718">
        <v>23.39</v>
      </c>
      <c r="P1443" s="718">
        <v>15.5</v>
      </c>
      <c r="Q1443" s="718">
        <v>15.7</v>
      </c>
      <c r="R1443" s="718">
        <v>16.34</v>
      </c>
      <c r="S1443" s="718">
        <v>15.8466666666667</v>
      </c>
      <c r="T1443" s="718">
        <v>677.20797720797702</v>
      </c>
      <c r="U1443" s="718">
        <v>5.3634751773049496</v>
      </c>
      <c r="V1443" s="716">
        <v>5</v>
      </c>
    </row>
    <row r="1444" spans="1:22" s="761" customFormat="1" ht="15">
      <c r="A1444" s="715"/>
      <c r="B1444" s="782"/>
      <c r="C1444" s="715"/>
      <c r="D1444" s="716" t="s">
        <v>811</v>
      </c>
      <c r="E1444" s="717">
        <v>95</v>
      </c>
      <c r="F1444" s="716">
        <v>162</v>
      </c>
      <c r="G1444" s="717">
        <v>7.4</v>
      </c>
      <c r="H1444" s="717">
        <v>32.200000000000003</v>
      </c>
      <c r="I1444" s="717">
        <v>335.13513513513499</v>
      </c>
      <c r="J1444" s="717">
        <v>23.4</v>
      </c>
      <c r="K1444" s="717">
        <v>72.670807453416103</v>
      </c>
      <c r="L1444" s="717">
        <v>126.5</v>
      </c>
      <c r="M1444" s="717">
        <v>118</v>
      </c>
      <c r="N1444" s="718">
        <v>93.280632411067202</v>
      </c>
      <c r="O1444" s="718">
        <v>28</v>
      </c>
      <c r="P1444" s="718">
        <v>15.21</v>
      </c>
      <c r="Q1444" s="718">
        <v>14.35</v>
      </c>
      <c r="R1444" s="718">
        <v>14.33</v>
      </c>
      <c r="S1444" s="718">
        <v>14.63</v>
      </c>
      <c r="T1444" s="718">
        <v>731.68292073018301</v>
      </c>
      <c r="U1444" s="718">
        <v>3.7588652482269498</v>
      </c>
      <c r="V1444" s="716">
        <v>1</v>
      </c>
    </row>
    <row r="1445" spans="1:22" s="761" customFormat="1" ht="15">
      <c r="A1445" s="715"/>
      <c r="B1445" s="782"/>
      <c r="C1445" s="715"/>
      <c r="D1445" s="716" t="s">
        <v>812</v>
      </c>
      <c r="E1445" s="717">
        <v>102</v>
      </c>
      <c r="F1445" s="716">
        <v>168</v>
      </c>
      <c r="G1445" s="717">
        <v>8.1273333333333309</v>
      </c>
      <c r="H1445" s="717">
        <v>28.835333333333399</v>
      </c>
      <c r="I1445" s="717">
        <v>254.79452054794601</v>
      </c>
      <c r="J1445" s="717">
        <v>20.4575</v>
      </c>
      <c r="K1445" s="717">
        <v>70.945945945945795</v>
      </c>
      <c r="L1445" s="717">
        <v>157.5631276901</v>
      </c>
      <c r="M1445" s="717">
        <v>136.764794835007</v>
      </c>
      <c r="N1445" s="718">
        <v>86.8</v>
      </c>
      <c r="O1445" s="718">
        <v>25.039447731755399</v>
      </c>
      <c r="P1445" s="718">
        <v>16.970458579881701</v>
      </c>
      <c r="Q1445" s="718">
        <v>17.133230769230799</v>
      </c>
      <c r="R1445" s="718">
        <v>16.622582840236699</v>
      </c>
      <c r="S1445" s="718">
        <v>16.908757396449701</v>
      </c>
      <c r="T1445" s="718">
        <v>845.43786982248503</v>
      </c>
      <c r="U1445" s="718">
        <v>6.6259682169107501</v>
      </c>
      <c r="V1445" s="716">
        <v>1</v>
      </c>
    </row>
    <row r="1446" spans="1:22" s="761" customFormat="1" ht="15">
      <c r="A1446" s="715"/>
      <c r="B1446" s="782"/>
      <c r="C1446" s="715"/>
      <c r="D1446" s="716" t="s">
        <v>813</v>
      </c>
      <c r="E1446" s="717">
        <v>97.7</v>
      </c>
      <c r="F1446" s="716">
        <v>164</v>
      </c>
      <c r="G1446" s="717">
        <v>9.8000000000000007</v>
      </c>
      <c r="H1446" s="717">
        <v>24</v>
      </c>
      <c r="I1446" s="717">
        <v>144.89795918367301</v>
      </c>
      <c r="J1446" s="717">
        <v>14.2</v>
      </c>
      <c r="K1446" s="717">
        <v>59.1666666666667</v>
      </c>
      <c r="L1446" s="717">
        <v>168</v>
      </c>
      <c r="M1446" s="717">
        <v>160.1</v>
      </c>
      <c r="N1446" s="718">
        <v>95.297619047618994</v>
      </c>
      <c r="O1446" s="718">
        <v>24.8</v>
      </c>
      <c r="P1446" s="718">
        <v>12.9</v>
      </c>
      <c r="Q1446" s="718">
        <v>12.1</v>
      </c>
      <c r="R1446" s="718">
        <v>12.1</v>
      </c>
      <c r="S1446" s="718">
        <v>12.366666666666699</v>
      </c>
      <c r="T1446" s="718">
        <v>619.88304093567206</v>
      </c>
      <c r="U1446" s="718">
        <v>2.4861878453038502</v>
      </c>
      <c r="V1446" s="716">
        <v>4</v>
      </c>
    </row>
    <row r="1447" spans="1:22" s="761" customFormat="1" ht="15">
      <c r="A1447" s="715"/>
      <c r="B1447" s="782"/>
      <c r="C1447" s="715"/>
      <c r="D1447" s="716" t="s">
        <v>814</v>
      </c>
      <c r="E1447" s="717">
        <v>99.9</v>
      </c>
      <c r="F1447" s="716">
        <v>159</v>
      </c>
      <c r="G1447" s="717">
        <v>4.8099999999999996</v>
      </c>
      <c r="H1447" s="717">
        <v>27.94</v>
      </c>
      <c r="I1447" s="717">
        <v>480.87318087318101</v>
      </c>
      <c r="J1447" s="717">
        <v>16.84</v>
      </c>
      <c r="K1447" s="717">
        <v>60.25</v>
      </c>
      <c r="L1447" s="717">
        <v>198.2</v>
      </c>
      <c r="M1447" s="717">
        <v>165.2</v>
      </c>
      <c r="N1447" s="718">
        <v>83.35</v>
      </c>
      <c r="O1447" s="718">
        <v>25.83</v>
      </c>
      <c r="P1447" s="718">
        <v>16.329999999999998</v>
      </c>
      <c r="Q1447" s="718">
        <v>16.41</v>
      </c>
      <c r="R1447" s="718">
        <v>16.41</v>
      </c>
      <c r="S1447" s="718">
        <v>16.383333333333301</v>
      </c>
      <c r="T1447" s="718">
        <v>711.08217592592598</v>
      </c>
      <c r="U1447" s="718">
        <v>5.9495580944168598</v>
      </c>
      <c r="V1447" s="716">
        <v>2</v>
      </c>
    </row>
    <row r="1448" spans="1:22" s="761" customFormat="1" ht="15">
      <c r="A1448" s="715"/>
      <c r="B1448" s="782"/>
      <c r="C1448" s="715"/>
      <c r="D1448" s="716" t="s">
        <v>788</v>
      </c>
      <c r="E1448" s="717">
        <v>102</v>
      </c>
      <c r="F1448" s="716">
        <v>167</v>
      </c>
      <c r="G1448" s="717">
        <v>6.4</v>
      </c>
      <c r="H1448" s="717">
        <v>24.4</v>
      </c>
      <c r="I1448" s="717">
        <v>281.25</v>
      </c>
      <c r="J1448" s="717">
        <v>17.2</v>
      </c>
      <c r="K1448" s="717">
        <v>70.491803278688494</v>
      </c>
      <c r="L1448" s="717">
        <v>154.69999999999999</v>
      </c>
      <c r="M1448" s="717">
        <v>148</v>
      </c>
      <c r="N1448" s="718">
        <v>95.669036845507406</v>
      </c>
      <c r="O1448" s="718">
        <v>24.8</v>
      </c>
      <c r="P1448" s="718">
        <v>12.3</v>
      </c>
      <c r="Q1448" s="718">
        <v>12.87</v>
      </c>
      <c r="R1448" s="718">
        <v>12.5</v>
      </c>
      <c r="S1448" s="718">
        <v>12.5566666666667</v>
      </c>
      <c r="T1448" s="718">
        <v>627.99033091606202</v>
      </c>
      <c r="U1448" s="718">
        <v>4.7844228094575803</v>
      </c>
      <c r="V1448" s="716">
        <v>2</v>
      </c>
    </row>
    <row r="1449" spans="1:22" s="761" customFormat="1" ht="15">
      <c r="A1449" s="715"/>
      <c r="B1449" s="782"/>
      <c r="C1449" s="715"/>
      <c r="D1449" s="721" t="s">
        <v>1120</v>
      </c>
      <c r="E1449" s="719">
        <v>100.468181818182</v>
      </c>
      <c r="F1449" s="719">
        <v>160.45454545454501</v>
      </c>
      <c r="G1449" s="719">
        <v>7.2679393939394004</v>
      </c>
      <c r="H1449" s="719">
        <v>27.547303030302999</v>
      </c>
      <c r="I1449" s="719">
        <v>301.91576708303398</v>
      </c>
      <c r="J1449" s="719">
        <v>19.6613636363636</v>
      </c>
      <c r="K1449" s="719">
        <v>71.182132128099596</v>
      </c>
      <c r="L1449" s="719">
        <v>158.93937524455501</v>
      </c>
      <c r="M1449" s="719">
        <v>141.35134498500099</v>
      </c>
      <c r="N1449" s="720">
        <v>89.1626903512946</v>
      </c>
      <c r="O1449" s="720">
        <v>24.7370630314355</v>
      </c>
      <c r="P1449" s="720">
        <v>14.8486248895055</v>
      </c>
      <c r="Q1449" s="720">
        <v>14.733802478223501</v>
      </c>
      <c r="R1449" s="720">
        <v>15.005730550600999</v>
      </c>
      <c r="S1449" s="720">
        <v>14.86271930611</v>
      </c>
      <c r="T1449" s="720">
        <v>706.78044819413105</v>
      </c>
      <c r="U1449" s="720">
        <v>3.6771992717663502</v>
      </c>
      <c r="V1449" s="721">
        <v>2</v>
      </c>
    </row>
    <row r="1450" spans="1:22" s="761" customFormat="1" ht="15">
      <c r="A1450" s="715" t="s">
        <v>1121</v>
      </c>
      <c r="B1450" s="782"/>
      <c r="C1450" s="715" t="s">
        <v>1119</v>
      </c>
      <c r="D1450" s="717" t="s">
        <v>813</v>
      </c>
      <c r="E1450" s="717">
        <v>101.7</v>
      </c>
      <c r="F1450" s="717">
        <v>157</v>
      </c>
      <c r="G1450" s="717">
        <v>8.6</v>
      </c>
      <c r="H1450" s="717">
        <v>26.8</v>
      </c>
      <c r="I1450" s="717">
        <v>211.6</v>
      </c>
      <c r="J1450" s="717">
        <v>15.8</v>
      </c>
      <c r="K1450" s="717">
        <v>59</v>
      </c>
      <c r="L1450" s="717">
        <v>208.8</v>
      </c>
      <c r="M1450" s="717">
        <v>194.5</v>
      </c>
      <c r="N1450" s="717">
        <v>93.2</v>
      </c>
      <c r="O1450" s="717">
        <v>22.8</v>
      </c>
      <c r="P1450" s="718">
        <v>13.4</v>
      </c>
      <c r="Q1450" s="718">
        <v>14.1</v>
      </c>
      <c r="R1450" s="718">
        <v>13.9</v>
      </c>
      <c r="S1450" s="718">
        <v>13.8</v>
      </c>
      <c r="T1450" s="718">
        <v>690</v>
      </c>
      <c r="U1450" s="718">
        <v>5.3</v>
      </c>
      <c r="V1450" s="722">
        <v>6</v>
      </c>
    </row>
    <row r="1451" spans="1:22" s="761" customFormat="1" ht="15">
      <c r="A1451" s="715"/>
      <c r="B1451" s="782"/>
      <c r="C1451" s="715" t="s">
        <v>815</v>
      </c>
      <c r="D1451" s="717" t="s">
        <v>786</v>
      </c>
      <c r="E1451" s="717">
        <v>94.5</v>
      </c>
      <c r="F1451" s="717">
        <v>159</v>
      </c>
      <c r="G1451" s="717">
        <v>7.22</v>
      </c>
      <c r="H1451" s="717">
        <v>28.67</v>
      </c>
      <c r="I1451" s="717">
        <v>397.1</v>
      </c>
      <c r="J1451" s="717">
        <v>20.100000000000001</v>
      </c>
      <c r="K1451" s="717">
        <v>70.099999999999994</v>
      </c>
      <c r="L1451" s="717">
        <v>165.9</v>
      </c>
      <c r="M1451" s="717">
        <v>153</v>
      </c>
      <c r="N1451" s="717">
        <v>92.2</v>
      </c>
      <c r="O1451" s="717">
        <v>26.4</v>
      </c>
      <c r="P1451" s="718">
        <v>15.88</v>
      </c>
      <c r="Q1451" s="718">
        <v>15.99</v>
      </c>
      <c r="R1451" s="718">
        <v>16.82</v>
      </c>
      <c r="S1451" s="718">
        <v>16.23</v>
      </c>
      <c r="T1451" s="718">
        <v>811.5</v>
      </c>
      <c r="U1451" s="718">
        <v>6.99</v>
      </c>
      <c r="V1451" s="722">
        <v>2</v>
      </c>
    </row>
    <row r="1452" spans="1:22" s="761" customFormat="1" ht="15">
      <c r="A1452" s="715"/>
      <c r="B1452" s="782"/>
      <c r="C1452" s="715" t="s">
        <v>815</v>
      </c>
      <c r="D1452" s="717" t="s">
        <v>787</v>
      </c>
      <c r="E1452" s="717">
        <v>119.6</v>
      </c>
      <c r="F1452" s="717">
        <v>159</v>
      </c>
      <c r="G1452" s="717">
        <v>8.6999999999999993</v>
      </c>
      <c r="H1452" s="717">
        <v>33.700000000000003</v>
      </c>
      <c r="I1452" s="717">
        <v>389.6</v>
      </c>
      <c r="J1452" s="717">
        <v>24.3</v>
      </c>
      <c r="K1452" s="717">
        <v>72.099999999999994</v>
      </c>
      <c r="L1452" s="717">
        <v>133.80000000000001</v>
      </c>
      <c r="M1452" s="717">
        <v>130.30000000000001</v>
      </c>
      <c r="N1452" s="717">
        <v>97.4</v>
      </c>
      <c r="O1452" s="717">
        <v>23.9</v>
      </c>
      <c r="P1452" s="718">
        <v>17.079999999999998</v>
      </c>
      <c r="Q1452" s="718">
        <v>17.11</v>
      </c>
      <c r="R1452" s="718">
        <v>17.309999999999999</v>
      </c>
      <c r="S1452" s="718">
        <v>17.170000000000002</v>
      </c>
      <c r="T1452" s="718">
        <v>733.7</v>
      </c>
      <c r="U1452" s="718">
        <v>6.6050000000000004</v>
      </c>
      <c r="V1452" s="722">
        <v>5</v>
      </c>
    </row>
    <row r="1453" spans="1:22" s="761" customFormat="1" ht="15">
      <c r="A1453" s="715"/>
      <c r="B1453" s="782"/>
      <c r="C1453" s="715" t="s">
        <v>815</v>
      </c>
      <c r="D1453" s="717" t="s">
        <v>788</v>
      </c>
      <c r="E1453" s="717">
        <v>108</v>
      </c>
      <c r="F1453" s="717">
        <v>158</v>
      </c>
      <c r="G1453" s="717">
        <v>7.2</v>
      </c>
      <c r="H1453" s="717">
        <v>24.6</v>
      </c>
      <c r="I1453" s="717">
        <v>341.7</v>
      </c>
      <c r="J1453" s="717">
        <v>19.2</v>
      </c>
      <c r="K1453" s="717">
        <v>78</v>
      </c>
      <c r="L1453" s="717">
        <v>140.1</v>
      </c>
      <c r="M1453" s="717">
        <v>134.2158</v>
      </c>
      <c r="N1453" s="717">
        <v>95.8</v>
      </c>
      <c r="O1453" s="717">
        <v>26.7</v>
      </c>
      <c r="P1453" s="718">
        <v>13.53</v>
      </c>
      <c r="Q1453" s="718">
        <v>13.81</v>
      </c>
      <c r="R1453" s="718">
        <v>13.59</v>
      </c>
      <c r="S1453" s="718">
        <v>13.643333333333301</v>
      </c>
      <c r="T1453" s="718">
        <v>682.16666666666697</v>
      </c>
      <c r="U1453" s="718">
        <v>5.35392535392534</v>
      </c>
      <c r="V1453" s="722">
        <v>5</v>
      </c>
    </row>
    <row r="1454" spans="1:22" s="761" customFormat="1" ht="15">
      <c r="A1454" s="715"/>
      <c r="B1454" s="782"/>
      <c r="C1454" s="715" t="s">
        <v>815</v>
      </c>
      <c r="D1454" s="717" t="s">
        <v>816</v>
      </c>
      <c r="E1454" s="717">
        <v>103.2</v>
      </c>
      <c r="F1454" s="717">
        <v>160</v>
      </c>
      <c r="G1454" s="717">
        <v>6.4851666666666699</v>
      </c>
      <c r="H1454" s="717">
        <v>25.885000000000002</v>
      </c>
      <c r="I1454" s="717">
        <v>399.14163090128699</v>
      </c>
      <c r="J1454" s="717">
        <v>18.771333333333299</v>
      </c>
      <c r="K1454" s="717">
        <v>72.518189427596397</v>
      </c>
      <c r="L1454" s="717">
        <v>167.4</v>
      </c>
      <c r="M1454" s="717">
        <v>142.12260000000001</v>
      </c>
      <c r="N1454" s="717">
        <v>84.9</v>
      </c>
      <c r="O1454" s="717">
        <v>23.974358974358999</v>
      </c>
      <c r="P1454" s="718">
        <v>17.597014792899401</v>
      </c>
      <c r="Q1454" s="718">
        <v>17.432307692307699</v>
      </c>
      <c r="R1454" s="718">
        <v>16.268414201183401</v>
      </c>
      <c r="S1454" s="718">
        <v>17.0992455621302</v>
      </c>
      <c r="T1454" s="718">
        <v>854.96227810650896</v>
      </c>
      <c r="U1454" s="718">
        <v>1.1550258053134099</v>
      </c>
      <c r="V1454" s="722">
        <v>7</v>
      </c>
    </row>
    <row r="1455" spans="1:22" s="761" customFormat="1" ht="15">
      <c r="A1455" s="715"/>
      <c r="B1455" s="782"/>
      <c r="C1455" s="715" t="s">
        <v>815</v>
      </c>
      <c r="D1455" s="717" t="s">
        <v>809</v>
      </c>
      <c r="E1455" s="717">
        <v>108</v>
      </c>
      <c r="F1455" s="717">
        <v>157</v>
      </c>
      <c r="G1455" s="717">
        <v>4.9024999999999999</v>
      </c>
      <c r="H1455" s="717">
        <v>33.299999999999997</v>
      </c>
      <c r="I1455" s="717">
        <v>579.24528301886801</v>
      </c>
      <c r="J1455" s="717">
        <v>20.8125</v>
      </c>
      <c r="K1455" s="717">
        <v>62.5</v>
      </c>
      <c r="L1455" s="717">
        <v>163.5</v>
      </c>
      <c r="M1455" s="717">
        <v>136.4</v>
      </c>
      <c r="N1455" s="717">
        <v>83.425076452599399</v>
      </c>
      <c r="O1455" s="717">
        <v>24.945614035087701</v>
      </c>
      <c r="P1455" s="718">
        <v>17.496608187134498</v>
      </c>
      <c r="Q1455" s="718">
        <v>17.413453634085201</v>
      </c>
      <c r="R1455" s="718">
        <v>17.3087251461988</v>
      </c>
      <c r="S1455" s="718">
        <v>17.406262322472799</v>
      </c>
      <c r="T1455" s="718">
        <v>870.31311612364198</v>
      </c>
      <c r="U1455" s="718">
        <v>5.7702794559824699</v>
      </c>
      <c r="V1455" s="722">
        <v>8</v>
      </c>
    </row>
    <row r="1456" spans="1:22" s="761" customFormat="1" ht="15">
      <c r="A1456" s="715"/>
      <c r="B1456" s="782"/>
      <c r="C1456" s="715" t="s">
        <v>815</v>
      </c>
      <c r="D1456" s="717" t="s">
        <v>810</v>
      </c>
      <c r="E1456" s="717">
        <v>100</v>
      </c>
      <c r="F1456" s="717">
        <v>154</v>
      </c>
      <c r="G1456" s="717">
        <v>7.6202500000000004</v>
      </c>
      <c r="H1456" s="717">
        <v>34.680500000000002</v>
      </c>
      <c r="I1456" s="717">
        <v>355.10974049407798</v>
      </c>
      <c r="J1456" s="717">
        <v>23.44</v>
      </c>
      <c r="K1456" s="717">
        <v>67.588414238549007</v>
      </c>
      <c r="L1456" s="717">
        <v>143.269230769231</v>
      </c>
      <c r="M1456" s="717">
        <v>133.501300405352</v>
      </c>
      <c r="N1456" s="717">
        <v>93.182115719171705</v>
      </c>
      <c r="O1456" s="717">
        <v>25.142647928994101</v>
      </c>
      <c r="P1456" s="718">
        <v>15.3578947368421</v>
      </c>
      <c r="Q1456" s="718">
        <v>15.5394040657199</v>
      </c>
      <c r="R1456" s="718">
        <v>15.987115009746599</v>
      </c>
      <c r="S1456" s="718">
        <v>15.6281379374362</v>
      </c>
      <c r="T1456" s="718">
        <v>781.40689687180998</v>
      </c>
      <c r="U1456" s="718">
        <v>4.3545535352310196</v>
      </c>
      <c r="V1456" s="722">
        <v>2</v>
      </c>
    </row>
    <row r="1457" spans="1:22" s="761" customFormat="1" ht="15">
      <c r="A1457" s="715"/>
      <c r="B1457" s="782"/>
      <c r="C1457" s="715" t="s">
        <v>815</v>
      </c>
      <c r="D1457" s="717" t="s">
        <v>793</v>
      </c>
      <c r="E1457" s="717">
        <v>108.1</v>
      </c>
      <c r="F1457" s="717">
        <v>162</v>
      </c>
      <c r="G1457" s="717">
        <v>5.75</v>
      </c>
      <c r="H1457" s="717">
        <v>29.6</v>
      </c>
      <c r="I1457" s="717">
        <v>414.78</v>
      </c>
      <c r="J1457" s="717">
        <v>20.81</v>
      </c>
      <c r="K1457" s="717">
        <v>70.3</v>
      </c>
      <c r="L1457" s="717">
        <v>178.44</v>
      </c>
      <c r="M1457" s="717">
        <v>164.48</v>
      </c>
      <c r="N1457" s="717">
        <v>92.18</v>
      </c>
      <c r="O1457" s="717">
        <v>22.88</v>
      </c>
      <c r="P1457" s="718">
        <v>16.239999999999998</v>
      </c>
      <c r="Q1457" s="718">
        <v>16.82</v>
      </c>
      <c r="R1457" s="718">
        <v>16.8</v>
      </c>
      <c r="S1457" s="718">
        <v>16.62</v>
      </c>
      <c r="T1457" s="718">
        <v>732.78</v>
      </c>
      <c r="U1457" s="718">
        <v>10.36</v>
      </c>
      <c r="V1457" s="722">
        <v>1</v>
      </c>
    </row>
    <row r="1458" spans="1:22" s="761" customFormat="1" ht="15">
      <c r="A1458" s="715"/>
      <c r="B1458" s="782"/>
      <c r="C1458" s="715" t="s">
        <v>815</v>
      </c>
      <c r="D1458" s="717" t="s">
        <v>814</v>
      </c>
      <c r="E1458" s="717">
        <v>99.8</v>
      </c>
      <c r="F1458" s="717">
        <v>157</v>
      </c>
      <c r="G1458" s="717">
        <v>5.6</v>
      </c>
      <c r="H1458" s="717">
        <v>37.6</v>
      </c>
      <c r="I1458" s="717">
        <v>571.4</v>
      </c>
      <c r="J1458" s="717">
        <v>23</v>
      </c>
      <c r="K1458" s="717">
        <v>61.2</v>
      </c>
      <c r="L1458" s="717">
        <v>145.19999999999999</v>
      </c>
      <c r="M1458" s="717">
        <v>130.6</v>
      </c>
      <c r="N1458" s="717">
        <v>86.1</v>
      </c>
      <c r="O1458" s="717">
        <v>25.8</v>
      </c>
      <c r="P1458" s="718">
        <v>14.67</v>
      </c>
      <c r="Q1458" s="718">
        <v>13.88</v>
      </c>
      <c r="R1458" s="718">
        <v>14.34</v>
      </c>
      <c r="S1458" s="718">
        <v>14.3</v>
      </c>
      <c r="T1458" s="718">
        <v>733.33333333333303</v>
      </c>
      <c r="U1458" s="718">
        <v>5.2244297277409899</v>
      </c>
      <c r="V1458" s="722">
        <v>4</v>
      </c>
    </row>
    <row r="1459" spans="1:22" s="761" customFormat="1" ht="15">
      <c r="A1459" s="715"/>
      <c r="B1459" s="782"/>
      <c r="C1459" s="715" t="s">
        <v>815</v>
      </c>
      <c r="D1459" s="717" t="s">
        <v>808</v>
      </c>
      <c r="E1459" s="717">
        <v>100.5</v>
      </c>
      <c r="F1459" s="717">
        <v>159</v>
      </c>
      <c r="G1459" s="717">
        <v>7.1</v>
      </c>
      <c r="H1459" s="717">
        <v>23</v>
      </c>
      <c r="I1459" s="717">
        <v>222.4</v>
      </c>
      <c r="J1459" s="717">
        <v>26.7</v>
      </c>
      <c r="K1459" s="717">
        <v>86</v>
      </c>
      <c r="L1459" s="717">
        <v>173.3</v>
      </c>
      <c r="M1459" s="717">
        <v>150.5</v>
      </c>
      <c r="N1459" s="717">
        <v>87.9</v>
      </c>
      <c r="O1459" s="717">
        <v>23.5</v>
      </c>
      <c r="P1459" s="718">
        <v>17.98</v>
      </c>
      <c r="Q1459" s="718">
        <v>17.96</v>
      </c>
      <c r="R1459" s="718">
        <v>18.010731274362801</v>
      </c>
      <c r="S1459" s="718">
        <v>17.983577091454301</v>
      </c>
      <c r="T1459" s="718">
        <v>799.66972799999996</v>
      </c>
      <c r="U1459" s="718">
        <v>2.96</v>
      </c>
      <c r="V1459" s="722">
        <v>14</v>
      </c>
    </row>
    <row r="1460" spans="1:22" s="761" customFormat="1" ht="15">
      <c r="A1460" s="715"/>
      <c r="B1460" s="782"/>
      <c r="C1460" s="715" t="s">
        <v>815</v>
      </c>
      <c r="D1460" s="717" t="s">
        <v>811</v>
      </c>
      <c r="E1460" s="717">
        <v>100</v>
      </c>
      <c r="F1460" s="717">
        <v>157</v>
      </c>
      <c r="G1460" s="717">
        <v>7.4</v>
      </c>
      <c r="H1460" s="717">
        <v>32.200000000000003</v>
      </c>
      <c r="I1460" s="717">
        <v>335.1</v>
      </c>
      <c r="J1460" s="717">
        <v>23.4</v>
      </c>
      <c r="K1460" s="717">
        <v>72.7</v>
      </c>
      <c r="L1460" s="717">
        <v>126.5</v>
      </c>
      <c r="M1460" s="717">
        <v>118</v>
      </c>
      <c r="N1460" s="717">
        <v>93.3</v>
      </c>
      <c r="O1460" s="717">
        <v>28</v>
      </c>
      <c r="P1460" s="718">
        <v>13.85</v>
      </c>
      <c r="Q1460" s="718">
        <v>14.43</v>
      </c>
      <c r="R1460" s="718">
        <v>14.68</v>
      </c>
      <c r="S1460" s="718">
        <v>14.32</v>
      </c>
      <c r="T1460" s="718">
        <v>716</v>
      </c>
      <c r="U1460" s="718">
        <v>7.1856287425149699</v>
      </c>
      <c r="V1460" s="722">
        <v>2</v>
      </c>
    </row>
    <row r="1461" spans="1:22" s="761" customFormat="1" ht="15">
      <c r="A1461" s="715"/>
      <c r="B1461" s="782"/>
      <c r="C1461" s="715"/>
      <c r="D1461" s="721" t="s">
        <v>1120</v>
      </c>
      <c r="E1461" s="719">
        <v>103.94545454545499</v>
      </c>
      <c r="F1461" s="719">
        <v>158.09090909090901</v>
      </c>
      <c r="G1461" s="719">
        <v>6.9616287878787899</v>
      </c>
      <c r="H1461" s="719">
        <v>30.003227272727301</v>
      </c>
      <c r="I1461" s="719">
        <v>383.37969585583897</v>
      </c>
      <c r="J1461" s="719">
        <v>21.484893939393899</v>
      </c>
      <c r="K1461" s="719">
        <v>70.182418515104104</v>
      </c>
      <c r="L1461" s="719">
        <v>158.74629370629401</v>
      </c>
      <c r="M1461" s="719">
        <v>144.32906367321399</v>
      </c>
      <c r="N1461" s="719">
        <v>90.871562924706495</v>
      </c>
      <c r="O1461" s="719">
        <v>24.912965539858298</v>
      </c>
      <c r="P1461" s="720">
        <v>15.7346834288069</v>
      </c>
      <c r="Q1461" s="720">
        <v>15.8622877629193</v>
      </c>
      <c r="R1461" s="720">
        <v>15.9104532392265</v>
      </c>
      <c r="S1461" s="720">
        <v>15.836414204257</v>
      </c>
      <c r="T1461" s="720">
        <v>764.16654719108703</v>
      </c>
      <c r="U1461" s="720">
        <v>5.4464835776965703</v>
      </c>
      <c r="V1461" s="723">
        <v>2</v>
      </c>
    </row>
    <row r="1462" spans="1:22" s="761" customFormat="1" ht="15">
      <c r="A1462" s="715" t="s">
        <v>1121</v>
      </c>
      <c r="B1462" s="782"/>
      <c r="C1462" s="715" t="s">
        <v>1122</v>
      </c>
      <c r="D1462" s="724" t="s">
        <v>785</v>
      </c>
      <c r="E1462" s="725">
        <v>100.7</v>
      </c>
      <c r="F1462" s="725">
        <v>159</v>
      </c>
      <c r="G1462" s="725">
        <v>7.3</v>
      </c>
      <c r="H1462" s="725">
        <v>20.8</v>
      </c>
      <c r="I1462" s="725">
        <v>184.9</v>
      </c>
      <c r="J1462" s="725">
        <v>18.399999999999999</v>
      </c>
      <c r="K1462" s="725">
        <v>88.5</v>
      </c>
      <c r="L1462" s="725">
        <v>172.3</v>
      </c>
      <c r="M1462" s="725">
        <v>160.1</v>
      </c>
      <c r="N1462" s="725">
        <v>92.9</v>
      </c>
      <c r="O1462" s="725">
        <v>22.8</v>
      </c>
      <c r="P1462" s="726">
        <v>163.80000000000001</v>
      </c>
      <c r="Q1462" s="726">
        <v>172.5</v>
      </c>
      <c r="R1462" s="726"/>
      <c r="S1462" s="726">
        <v>168.1</v>
      </c>
      <c r="T1462" s="726">
        <v>672.5</v>
      </c>
      <c r="U1462" s="726">
        <v>4.9469413233458202</v>
      </c>
      <c r="V1462" s="724">
        <v>1</v>
      </c>
    </row>
    <row r="1463" spans="1:22" s="761" customFormat="1" ht="15">
      <c r="A1463" s="715"/>
      <c r="B1463" s="782"/>
      <c r="C1463" s="715"/>
      <c r="D1463" s="724" t="s">
        <v>786</v>
      </c>
      <c r="E1463" s="725">
        <v>117.2</v>
      </c>
      <c r="F1463" s="725">
        <v>158</v>
      </c>
      <c r="G1463" s="725">
        <v>7.3</v>
      </c>
      <c r="H1463" s="725">
        <v>27.4</v>
      </c>
      <c r="I1463" s="725">
        <v>375.9</v>
      </c>
      <c r="J1463" s="725">
        <v>19.7</v>
      </c>
      <c r="K1463" s="725">
        <v>71.8</v>
      </c>
      <c r="L1463" s="725">
        <v>166.2</v>
      </c>
      <c r="M1463" s="725">
        <v>153.1</v>
      </c>
      <c r="N1463" s="725">
        <v>92.1</v>
      </c>
      <c r="O1463" s="725">
        <v>26.4</v>
      </c>
      <c r="P1463" s="726">
        <v>206.5</v>
      </c>
      <c r="Q1463" s="726">
        <v>191.6</v>
      </c>
      <c r="R1463" s="726"/>
      <c r="S1463" s="726">
        <v>199.1</v>
      </c>
      <c r="T1463" s="726">
        <v>796.4</v>
      </c>
      <c r="U1463" s="726">
        <v>8.5605234460196193</v>
      </c>
      <c r="V1463" s="724">
        <v>1</v>
      </c>
    </row>
    <row r="1464" spans="1:22" s="761" customFormat="1" ht="15">
      <c r="A1464" s="715"/>
      <c r="B1464" s="782"/>
      <c r="C1464" s="715"/>
      <c r="D1464" s="724" t="s">
        <v>788</v>
      </c>
      <c r="E1464" s="725">
        <v>108</v>
      </c>
      <c r="F1464" s="725">
        <v>156</v>
      </c>
      <c r="G1464" s="725">
        <v>7.2</v>
      </c>
      <c r="H1464" s="725">
        <v>24.6</v>
      </c>
      <c r="I1464" s="725">
        <v>341.7</v>
      </c>
      <c r="J1464" s="725">
        <v>19.2</v>
      </c>
      <c r="K1464" s="725">
        <v>78</v>
      </c>
      <c r="L1464" s="725">
        <v>140.1</v>
      </c>
      <c r="M1464" s="725">
        <v>134.2158</v>
      </c>
      <c r="N1464" s="725">
        <v>95.8</v>
      </c>
      <c r="O1464" s="725">
        <v>26.7</v>
      </c>
      <c r="P1464" s="726">
        <v>153.03</v>
      </c>
      <c r="Q1464" s="726">
        <v>150.6</v>
      </c>
      <c r="R1464" s="726"/>
      <c r="S1464" s="726">
        <v>151.82</v>
      </c>
      <c r="T1464" s="726">
        <v>607.26</v>
      </c>
      <c r="U1464" s="726">
        <v>2.3356926188068798</v>
      </c>
      <c r="V1464" s="724">
        <v>1</v>
      </c>
    </row>
    <row r="1465" spans="1:22" s="761" customFormat="1" ht="15">
      <c r="A1465" s="715"/>
      <c r="B1465" s="782"/>
      <c r="C1465" s="715"/>
      <c r="D1465" s="724" t="s">
        <v>816</v>
      </c>
      <c r="E1465" s="725">
        <v>100.6</v>
      </c>
      <c r="F1465" s="725">
        <v>160</v>
      </c>
      <c r="G1465" s="725">
        <v>5.8</v>
      </c>
      <c r="H1465" s="725">
        <v>26.3</v>
      </c>
      <c r="I1465" s="725">
        <v>452.5</v>
      </c>
      <c r="J1465" s="725">
        <v>22.8</v>
      </c>
      <c r="K1465" s="725">
        <v>87</v>
      </c>
      <c r="L1465" s="725">
        <v>148.69999999999999</v>
      </c>
      <c r="M1465" s="725">
        <v>136.80000000000001</v>
      </c>
      <c r="N1465" s="725">
        <v>92</v>
      </c>
      <c r="O1465" s="725">
        <v>24.6</v>
      </c>
      <c r="P1465" s="726">
        <v>206.6</v>
      </c>
      <c r="Q1465" s="726">
        <v>197.3</v>
      </c>
      <c r="R1465" s="726"/>
      <c r="S1465" s="726">
        <v>201.93</v>
      </c>
      <c r="T1465" s="726">
        <v>807.7</v>
      </c>
      <c r="U1465" s="726">
        <v>1.1141712568853399</v>
      </c>
      <c r="V1465" s="724">
        <v>1</v>
      </c>
    </row>
    <row r="1466" spans="1:22" s="761" customFormat="1" ht="15">
      <c r="A1466" s="715"/>
      <c r="B1466" s="782"/>
      <c r="C1466" s="715"/>
      <c r="D1466" s="724" t="s">
        <v>810</v>
      </c>
      <c r="E1466" s="725">
        <v>102.2</v>
      </c>
      <c r="F1466" s="725">
        <v>154</v>
      </c>
      <c r="G1466" s="725">
        <v>8.5396666666666707</v>
      </c>
      <c r="H1466" s="725">
        <v>37.898666666666699</v>
      </c>
      <c r="I1466" s="725">
        <v>343.79562043795602</v>
      </c>
      <c r="J1466" s="725">
        <v>25.375</v>
      </c>
      <c r="K1466" s="725">
        <v>66.954862088376004</v>
      </c>
      <c r="L1466" s="725">
        <v>125.771428571429</v>
      </c>
      <c r="M1466" s="725">
        <v>119.86451922862101</v>
      </c>
      <c r="N1466" s="725">
        <v>95.303456905990899</v>
      </c>
      <c r="O1466" s="725">
        <v>25.661383136094699</v>
      </c>
      <c r="P1466" s="726">
        <v>230.43659649122799</v>
      </c>
      <c r="Q1466" s="726">
        <v>223.872140350877</v>
      </c>
      <c r="R1466" s="726"/>
      <c r="S1466" s="726">
        <v>227.15436842105299</v>
      </c>
      <c r="T1466" s="726">
        <v>757.18122807017505</v>
      </c>
      <c r="U1466" s="726">
        <v>3.4589558095499799</v>
      </c>
      <c r="V1466" s="724">
        <v>1</v>
      </c>
    </row>
    <row r="1467" spans="1:22" s="761" customFormat="1" ht="15">
      <c r="A1467" s="715"/>
      <c r="B1467" s="782"/>
      <c r="C1467" s="715"/>
      <c r="D1467" s="724" t="s">
        <v>793</v>
      </c>
      <c r="E1467" s="725">
        <v>105.45</v>
      </c>
      <c r="F1467" s="725">
        <v>163</v>
      </c>
      <c r="G1467" s="725">
        <v>4.95</v>
      </c>
      <c r="H1467" s="725">
        <v>26.57</v>
      </c>
      <c r="I1467" s="725">
        <v>436.67</v>
      </c>
      <c r="J1467" s="725">
        <v>19.45</v>
      </c>
      <c r="K1467" s="725">
        <v>73.22</v>
      </c>
      <c r="L1467" s="725">
        <v>165.02</v>
      </c>
      <c r="M1467" s="725">
        <v>150.12</v>
      </c>
      <c r="N1467" s="725">
        <v>90.97</v>
      </c>
      <c r="O1467" s="725">
        <v>25.66</v>
      </c>
      <c r="P1467" s="726">
        <v>185.15</v>
      </c>
      <c r="Q1467" s="726">
        <v>181.8</v>
      </c>
      <c r="R1467" s="726"/>
      <c r="S1467" s="726">
        <v>183.48</v>
      </c>
      <c r="T1467" s="726">
        <v>719.51</v>
      </c>
      <c r="U1467" s="726">
        <v>6.0614101033328902</v>
      </c>
      <c r="V1467" s="724">
        <v>1</v>
      </c>
    </row>
    <row r="1468" spans="1:22" s="761" customFormat="1" ht="15">
      <c r="A1468" s="715"/>
      <c r="B1468" s="782"/>
      <c r="C1468" s="715"/>
      <c r="D1468" s="724" t="s">
        <v>814</v>
      </c>
      <c r="E1468" s="725">
        <v>96.4</v>
      </c>
      <c r="F1468" s="725">
        <v>155</v>
      </c>
      <c r="G1468" s="725">
        <v>4.0999999999999996</v>
      </c>
      <c r="H1468" s="725">
        <v>25.7</v>
      </c>
      <c r="I1468" s="725">
        <v>526.79999999999995</v>
      </c>
      <c r="J1468" s="725">
        <v>17.8</v>
      </c>
      <c r="K1468" s="725">
        <v>69.3</v>
      </c>
      <c r="L1468" s="725">
        <v>202.9</v>
      </c>
      <c r="M1468" s="725">
        <v>184.9</v>
      </c>
      <c r="N1468" s="725">
        <v>91.1</v>
      </c>
      <c r="O1468" s="725">
        <v>25.5</v>
      </c>
      <c r="P1468" s="726">
        <v>194.25</v>
      </c>
      <c r="Q1468" s="726">
        <v>198.68</v>
      </c>
      <c r="R1468" s="726"/>
      <c r="S1468" s="726">
        <v>196.47</v>
      </c>
      <c r="T1468" s="726">
        <v>727.65</v>
      </c>
      <c r="U1468" s="726">
        <v>5.0788470425138597</v>
      </c>
      <c r="V1468" s="724">
        <v>1</v>
      </c>
    </row>
    <row r="1469" spans="1:22" s="761" customFormat="1" ht="15">
      <c r="A1469" s="715"/>
      <c r="B1469" s="782"/>
      <c r="C1469" s="715"/>
      <c r="D1469" s="724" t="s">
        <v>808</v>
      </c>
      <c r="E1469" s="725">
        <v>104.4</v>
      </c>
      <c r="F1469" s="725">
        <v>159</v>
      </c>
      <c r="G1469" s="725">
        <v>7.2</v>
      </c>
      <c r="H1469" s="725">
        <v>26.6</v>
      </c>
      <c r="I1469" s="725">
        <v>270</v>
      </c>
      <c r="J1469" s="725">
        <v>23.5</v>
      </c>
      <c r="K1469" s="725">
        <v>88.3</v>
      </c>
      <c r="L1469" s="725">
        <v>186.1</v>
      </c>
      <c r="M1469" s="725">
        <v>180.8</v>
      </c>
      <c r="N1469" s="725">
        <v>97.2</v>
      </c>
      <c r="O1469" s="725">
        <v>23.05</v>
      </c>
      <c r="P1469" s="726">
        <v>100.69</v>
      </c>
      <c r="Q1469" s="726">
        <v>100.97</v>
      </c>
      <c r="R1469" s="726"/>
      <c r="S1469" s="726">
        <v>100.83</v>
      </c>
      <c r="T1469" s="726">
        <v>764.3</v>
      </c>
      <c r="U1469" s="726">
        <v>-4.9141577506842502</v>
      </c>
      <c r="V1469" s="724">
        <v>2</v>
      </c>
    </row>
    <row r="1470" spans="1:22" s="761" customFormat="1" ht="15">
      <c r="A1470" s="715"/>
      <c r="B1470" s="782"/>
      <c r="C1470" s="715"/>
      <c r="D1470" s="724" t="s">
        <v>811</v>
      </c>
      <c r="E1470" s="725">
        <v>101.2</v>
      </c>
      <c r="F1470" s="725">
        <v>158</v>
      </c>
      <c r="G1470" s="725">
        <v>7.1</v>
      </c>
      <c r="H1470" s="725">
        <v>37.5</v>
      </c>
      <c r="I1470" s="725">
        <v>428.2</v>
      </c>
      <c r="J1470" s="725">
        <v>24.8</v>
      </c>
      <c r="K1470" s="725">
        <v>66.099999999999994</v>
      </c>
      <c r="L1470" s="725">
        <v>124.4</v>
      </c>
      <c r="M1470" s="725">
        <v>113.8</v>
      </c>
      <c r="N1470" s="725">
        <v>91.5</v>
      </c>
      <c r="O1470" s="725">
        <v>27.2</v>
      </c>
      <c r="P1470" s="726">
        <v>231.7</v>
      </c>
      <c r="Q1470" s="726">
        <v>213.4</v>
      </c>
      <c r="R1470" s="726"/>
      <c r="S1470" s="726">
        <v>222.5</v>
      </c>
      <c r="T1470" s="726">
        <v>659.7</v>
      </c>
      <c r="U1470" s="726">
        <v>3.5961055276382101</v>
      </c>
      <c r="V1470" s="724">
        <v>1</v>
      </c>
    </row>
    <row r="1471" spans="1:22" s="761" customFormat="1" ht="15">
      <c r="A1471" s="715"/>
      <c r="B1471" s="782"/>
      <c r="C1471" s="715"/>
      <c r="D1471" s="727" t="s">
        <v>745</v>
      </c>
      <c r="E1471" s="725">
        <v>104.01666666666701</v>
      </c>
      <c r="F1471" s="725">
        <v>158</v>
      </c>
      <c r="G1471" s="725">
        <v>6.6099629629629604</v>
      </c>
      <c r="H1471" s="725">
        <v>28.1520740740741</v>
      </c>
      <c r="I1471" s="725">
        <v>373.38506893755101</v>
      </c>
      <c r="J1471" s="725">
        <v>21.225000000000001</v>
      </c>
      <c r="K1471" s="725">
        <v>76.574984676486196</v>
      </c>
      <c r="L1471" s="725">
        <v>159.05460317460299</v>
      </c>
      <c r="M1471" s="725">
        <v>148.18892435873599</v>
      </c>
      <c r="N1471" s="725">
        <v>93.208161878443406</v>
      </c>
      <c r="O1471" s="725">
        <v>25.285709237343902</v>
      </c>
      <c r="P1471" s="726">
        <v>185.79517738791401</v>
      </c>
      <c r="Q1471" s="726">
        <v>181.191348927875</v>
      </c>
      <c r="R1471" s="726"/>
      <c r="S1471" s="726">
        <v>183.48715204678399</v>
      </c>
      <c r="T1471" s="726">
        <v>723.57791423001902</v>
      </c>
      <c r="U1471" s="726">
        <v>3.2054987923190099</v>
      </c>
      <c r="V1471" s="728">
        <v>1.1111111111111101</v>
      </c>
    </row>
    <row r="1472" spans="1:22" ht="13.5" customHeight="1">
      <c r="A1472" s="729" t="s">
        <v>871</v>
      </c>
      <c r="B1472" s="511" t="s">
        <v>817</v>
      </c>
      <c r="C1472" s="510" t="s">
        <v>1123</v>
      </c>
      <c r="D1472" s="783" t="s">
        <v>1124</v>
      </c>
      <c r="E1472" s="278">
        <v>116</v>
      </c>
      <c r="F1472" s="297">
        <v>165</v>
      </c>
      <c r="G1472" s="276">
        <v>4.74</v>
      </c>
      <c r="H1472" s="276">
        <v>25.4</v>
      </c>
      <c r="I1472" s="276">
        <v>439.66244725738397</v>
      </c>
      <c r="J1472" s="276">
        <v>17.27</v>
      </c>
      <c r="K1472" s="276">
        <v>82.869481765834934</v>
      </c>
      <c r="L1472" s="276">
        <v>198.24589733509052</v>
      </c>
      <c r="M1472" s="276">
        <v>174.13383838383837</v>
      </c>
      <c r="N1472" s="276">
        <v>87.837297378973702</v>
      </c>
      <c r="O1472" s="276">
        <v>23.771544554281522</v>
      </c>
      <c r="P1472" s="730">
        <v>12.72</v>
      </c>
      <c r="Q1472" s="730">
        <v>12.87</v>
      </c>
      <c r="R1472" s="730">
        <v>12.94</v>
      </c>
      <c r="S1472" s="730">
        <v>12.843333333333334</v>
      </c>
      <c r="T1472" s="276">
        <v>642.16999999999996</v>
      </c>
      <c r="U1472" s="730">
        <v>1.7170101214895499</v>
      </c>
      <c r="V1472" s="491">
        <v>4</v>
      </c>
    </row>
    <row r="1473" spans="1:22" ht="13.5" customHeight="1">
      <c r="A1473" s="731"/>
      <c r="B1473" s="511"/>
      <c r="C1473" s="510"/>
      <c r="D1473" s="783" t="s">
        <v>1125</v>
      </c>
      <c r="E1473" s="278">
        <v>110.39</v>
      </c>
      <c r="F1473" s="297">
        <v>161</v>
      </c>
      <c r="G1473" s="276">
        <v>5.56</v>
      </c>
      <c r="H1473" s="276">
        <v>34.75</v>
      </c>
      <c r="I1473" s="276">
        <v>525</v>
      </c>
      <c r="J1473" s="276">
        <v>17.309999999999999</v>
      </c>
      <c r="K1473" s="276">
        <v>49.81</v>
      </c>
      <c r="L1473" s="276">
        <v>208.62</v>
      </c>
      <c r="M1473" s="276">
        <v>185.04594</v>
      </c>
      <c r="N1473" s="276">
        <v>88.7</v>
      </c>
      <c r="O1473" s="276">
        <v>25.35</v>
      </c>
      <c r="P1473" s="282">
        <v>16.482399999999998</v>
      </c>
      <c r="Q1473" s="282">
        <v>15.6472</v>
      </c>
      <c r="R1473" s="282">
        <v>15.5504</v>
      </c>
      <c r="S1473" s="282">
        <v>15.893333333333331</v>
      </c>
      <c r="T1473" s="276">
        <v>794.66666666666652</v>
      </c>
      <c r="U1473" s="732">
        <v>-2.99</v>
      </c>
      <c r="V1473" s="491">
        <v>5</v>
      </c>
    </row>
    <row r="1474" spans="1:22" ht="13.5" customHeight="1">
      <c r="A1474" s="731"/>
      <c r="B1474" s="511"/>
      <c r="C1474" s="510"/>
      <c r="D1474" s="783" t="s">
        <v>1126</v>
      </c>
      <c r="E1474" s="278">
        <v>118</v>
      </c>
      <c r="F1474" s="297">
        <v>165</v>
      </c>
      <c r="G1474" s="276">
        <v>5.3</v>
      </c>
      <c r="H1474" s="276">
        <v>36.5</v>
      </c>
      <c r="I1474" s="276">
        <v>588.70000000000005</v>
      </c>
      <c r="J1474" s="276">
        <v>21.5</v>
      </c>
      <c r="K1474" s="276">
        <v>58.9</v>
      </c>
      <c r="L1474" s="276">
        <v>139.4</v>
      </c>
      <c r="M1474" s="276">
        <v>121.1</v>
      </c>
      <c r="N1474" s="276">
        <v>86.9</v>
      </c>
      <c r="O1474" s="276">
        <v>26.3</v>
      </c>
      <c r="P1474" s="491">
        <v>16.23</v>
      </c>
      <c r="Q1474" s="491">
        <v>17.100000000000001</v>
      </c>
      <c r="R1474" s="491">
        <v>16.63</v>
      </c>
      <c r="S1474" s="491">
        <v>16.649999999999999</v>
      </c>
      <c r="T1474" s="276">
        <v>832.7</v>
      </c>
      <c r="U1474" s="730">
        <v>0.2</v>
      </c>
      <c r="V1474" s="491">
        <v>4</v>
      </c>
    </row>
    <row r="1475" spans="1:22" ht="13.5" customHeight="1">
      <c r="A1475" s="731"/>
      <c r="B1475" s="511"/>
      <c r="C1475" s="510"/>
      <c r="D1475" s="783" t="s">
        <v>1127</v>
      </c>
      <c r="E1475" s="278">
        <v>118.5</v>
      </c>
      <c r="F1475" s="297">
        <v>162</v>
      </c>
      <c r="G1475" s="276">
        <v>7.43</v>
      </c>
      <c r="H1475" s="276">
        <v>22.04</v>
      </c>
      <c r="I1475" s="276">
        <v>296.60000000000002</v>
      </c>
      <c r="J1475" s="276">
        <v>16.2</v>
      </c>
      <c r="K1475" s="276">
        <v>73.5</v>
      </c>
      <c r="L1475" s="276">
        <v>214.4</v>
      </c>
      <c r="M1475" s="276">
        <v>187.6</v>
      </c>
      <c r="N1475" s="276">
        <v>87.5</v>
      </c>
      <c r="O1475" s="276">
        <v>25.5</v>
      </c>
      <c r="P1475" s="492">
        <v>16.010000000000002</v>
      </c>
      <c r="Q1475" s="492">
        <v>14.35</v>
      </c>
      <c r="R1475" s="492">
        <v>16.16</v>
      </c>
      <c r="S1475" s="492">
        <v>15.5</v>
      </c>
      <c r="T1475" s="296">
        <v>775.19</v>
      </c>
      <c r="U1475" s="733">
        <v>5.88</v>
      </c>
      <c r="V1475" s="491">
        <v>2</v>
      </c>
    </row>
    <row r="1476" spans="1:22" ht="13.5" customHeight="1">
      <c r="A1476" s="731"/>
      <c r="B1476" s="511"/>
      <c r="C1476" s="510"/>
      <c r="D1476" s="783" t="s">
        <v>1128</v>
      </c>
      <c r="E1476" s="278">
        <v>109</v>
      </c>
      <c r="F1476" s="297">
        <v>156</v>
      </c>
      <c r="G1476" s="276">
        <v>6.2</v>
      </c>
      <c r="H1476" s="276">
        <v>25.5</v>
      </c>
      <c r="I1476" s="276">
        <v>310.8</v>
      </c>
      <c r="J1476" s="276">
        <v>20.9</v>
      </c>
      <c r="K1476" s="276">
        <v>82.1</v>
      </c>
      <c r="L1476" s="276">
        <v>166.9</v>
      </c>
      <c r="M1476" s="276">
        <v>150</v>
      </c>
      <c r="N1476" s="276">
        <v>89.9</v>
      </c>
      <c r="O1476" s="276">
        <v>26.46</v>
      </c>
      <c r="P1476" s="491">
        <v>16.61</v>
      </c>
      <c r="Q1476" s="491">
        <v>15.26</v>
      </c>
      <c r="R1476" s="491">
        <v>16.41</v>
      </c>
      <c r="S1476" s="491">
        <v>16.09</v>
      </c>
      <c r="T1476" s="276">
        <v>804.6</v>
      </c>
      <c r="U1476" s="730">
        <v>0.28999999999999998</v>
      </c>
      <c r="V1476" s="491">
        <v>4</v>
      </c>
    </row>
    <row r="1477" spans="1:22" ht="13.5" customHeight="1">
      <c r="A1477" s="731"/>
      <c r="B1477" s="511"/>
      <c r="C1477" s="510"/>
      <c r="D1477" s="783" t="s">
        <v>1129</v>
      </c>
      <c r="E1477" s="278">
        <v>128</v>
      </c>
      <c r="F1477" s="297">
        <v>159</v>
      </c>
      <c r="G1477" s="276">
        <v>7.1224999999999996</v>
      </c>
      <c r="H1477" s="276">
        <v>28.12</v>
      </c>
      <c r="I1477" s="296">
        <f>(H1477-G1477)/G1477*100</f>
        <v>294.80519480519484</v>
      </c>
      <c r="J1477" s="276">
        <v>19.98</v>
      </c>
      <c r="K1477" s="296">
        <f>J1477/H1477*100</f>
        <v>71.05263157894737</v>
      </c>
      <c r="L1477" s="276">
        <v>141.6</v>
      </c>
      <c r="M1477" s="276">
        <v>136.4</v>
      </c>
      <c r="N1477" s="734">
        <f>M1477/L1477*100</f>
        <v>96.327683615819211</v>
      </c>
      <c r="O1477" s="734">
        <v>25.5</v>
      </c>
      <c r="P1477" s="608">
        <v>16.288705263157894</v>
      </c>
      <c r="Q1477" s="608">
        <v>15.786932397660818</v>
      </c>
      <c r="R1477" s="735">
        <v>15.813978947368399</v>
      </c>
      <c r="S1477" s="735">
        <f>(P1477+Q1477+R1477)/3</f>
        <v>15.96320553606237</v>
      </c>
      <c r="T1477" s="736">
        <f>S1477*50</f>
        <v>798.16027680311845</v>
      </c>
      <c r="U1477" s="737">
        <v>0.15028736153094466</v>
      </c>
      <c r="V1477" s="738">
        <v>4</v>
      </c>
    </row>
    <row r="1478" spans="1:22" ht="13.5" customHeight="1">
      <c r="A1478" s="731"/>
      <c r="B1478" s="511"/>
      <c r="C1478" s="510"/>
      <c r="D1478" s="739" t="s">
        <v>1130</v>
      </c>
      <c r="E1478" s="299">
        <f>AVERAGE(E1472:E1477)</f>
        <v>116.64833333333333</v>
      </c>
      <c r="F1478" s="298">
        <f t="shared" ref="F1478:T1478" si="96">AVERAGE(F1472:F1477)</f>
        <v>161.33333333333334</v>
      </c>
      <c r="G1478" s="283">
        <f t="shared" si="96"/>
        <v>6.0587499999999999</v>
      </c>
      <c r="H1478" s="283">
        <f t="shared" si="96"/>
        <v>28.718333333333334</v>
      </c>
      <c r="I1478" s="283">
        <f>(H1478-G1478)/G1478*100</f>
        <v>373.99766178392133</v>
      </c>
      <c r="J1478" s="283">
        <f t="shared" si="96"/>
        <v>18.860000000000003</v>
      </c>
      <c r="K1478" s="283">
        <f>J1478/H1478*100</f>
        <v>65.672334745516821</v>
      </c>
      <c r="L1478" s="283">
        <f t="shared" si="96"/>
        <v>178.19431622251508</v>
      </c>
      <c r="M1478" s="283">
        <f t="shared" si="96"/>
        <v>159.04662973063972</v>
      </c>
      <c r="N1478" s="283">
        <f>AVERAGE(N1472:N1477)</f>
        <v>89.527496832465488</v>
      </c>
      <c r="O1478" s="283">
        <f t="shared" si="96"/>
        <v>25.480257425713589</v>
      </c>
      <c r="P1478" s="740">
        <f t="shared" si="96"/>
        <v>15.72351754385965</v>
      </c>
      <c r="Q1478" s="740">
        <f t="shared" si="96"/>
        <v>15.169022066276803</v>
      </c>
      <c r="R1478" s="740">
        <f t="shared" si="96"/>
        <v>15.584063157894732</v>
      </c>
      <c r="S1478" s="740">
        <f t="shared" si="96"/>
        <v>15.48997870045484</v>
      </c>
      <c r="T1478" s="283">
        <f t="shared" si="96"/>
        <v>774.58115724496417</v>
      </c>
      <c r="U1478" s="741">
        <v>0.74987747913664715</v>
      </c>
      <c r="V1478" s="299">
        <v>4</v>
      </c>
    </row>
    <row r="1479" spans="1:22" ht="13.5" customHeight="1">
      <c r="A1479" s="654" t="s">
        <v>943</v>
      </c>
      <c r="B1479" s="511"/>
      <c r="C1479" s="509" t="s">
        <v>818</v>
      </c>
      <c r="D1479" s="489" t="s">
        <v>819</v>
      </c>
      <c r="E1479" s="301">
        <v>121</v>
      </c>
      <c r="F1479" s="301">
        <v>161</v>
      </c>
      <c r="G1479" s="271">
        <v>4.333333333333333</v>
      </c>
      <c r="H1479" s="271">
        <v>24.903333333333332</v>
      </c>
      <c r="I1479" s="271">
        <v>474.69230769230774</v>
      </c>
      <c r="J1479" s="271">
        <v>17.963333333333331</v>
      </c>
      <c r="K1479" s="271">
        <v>72.132244679427117</v>
      </c>
      <c r="L1479" s="271">
        <v>195.45652173913041</v>
      </c>
      <c r="M1479" s="271">
        <v>173.71739130434781</v>
      </c>
      <c r="N1479" s="271">
        <v>88.877766655544448</v>
      </c>
      <c r="O1479" s="271">
        <v>27.5</v>
      </c>
      <c r="P1479" s="742">
        <v>16.95</v>
      </c>
      <c r="Q1479" s="742">
        <v>16.98</v>
      </c>
      <c r="R1479" s="742">
        <v>17</v>
      </c>
      <c r="S1479" s="742">
        <v>16.976666666666667</v>
      </c>
      <c r="T1479" s="300">
        <v>848.83333333333326</v>
      </c>
      <c r="U1479" s="743">
        <v>2.1255263685582331</v>
      </c>
      <c r="V1479" s="489">
        <v>5</v>
      </c>
    </row>
    <row r="1480" spans="1:22" ht="13.5" customHeight="1">
      <c r="A1480" s="654"/>
      <c r="B1480" s="511"/>
      <c r="C1480" s="509"/>
      <c r="D1480" s="489" t="s">
        <v>820</v>
      </c>
      <c r="E1480" s="301">
        <v>117.82</v>
      </c>
      <c r="F1480" s="301">
        <v>162</v>
      </c>
      <c r="G1480" s="271">
        <v>3.18</v>
      </c>
      <c r="H1480" s="271">
        <v>36.229999999999997</v>
      </c>
      <c r="I1480" s="271">
        <v>1039.3081761006288</v>
      </c>
      <c r="J1480" s="271">
        <v>18.920999999999999</v>
      </c>
      <c r="K1480" s="271">
        <v>52.224675683135523</v>
      </c>
      <c r="L1480" s="271">
        <v>171.19</v>
      </c>
      <c r="M1480" s="271">
        <v>165.9</v>
      </c>
      <c r="N1480" s="271">
        <v>96.909866230504122</v>
      </c>
      <c r="O1480" s="271">
        <v>28.1</v>
      </c>
      <c r="P1480" s="273">
        <v>17.808399999999999</v>
      </c>
      <c r="Q1480" s="273">
        <v>17.235600000000002</v>
      </c>
      <c r="R1480" s="273">
        <v>16.9512</v>
      </c>
      <c r="S1480" s="742">
        <v>17.331733333333332</v>
      </c>
      <c r="T1480" s="300">
        <v>866.58666666666659</v>
      </c>
      <c r="U1480" s="273">
        <v>-5.5882395665374025</v>
      </c>
      <c r="V1480" s="489">
        <v>6</v>
      </c>
    </row>
    <row r="1481" spans="1:22" ht="13.5" customHeight="1">
      <c r="A1481" s="654"/>
      <c r="B1481" s="511"/>
      <c r="C1481" s="509"/>
      <c r="D1481" s="489" t="s">
        <v>821</v>
      </c>
      <c r="E1481" s="301">
        <v>131.69999999999999</v>
      </c>
      <c r="F1481" s="301">
        <v>167</v>
      </c>
      <c r="G1481" s="271">
        <v>10.8</v>
      </c>
      <c r="H1481" s="271">
        <v>42.6</v>
      </c>
      <c r="I1481" s="271">
        <v>294.39999999999998</v>
      </c>
      <c r="J1481" s="271">
        <v>25.3</v>
      </c>
      <c r="K1481" s="271">
        <v>59.39</v>
      </c>
      <c r="L1481" s="271">
        <v>128</v>
      </c>
      <c r="M1481" s="271">
        <v>121.5</v>
      </c>
      <c r="N1481" s="271">
        <v>94.921875</v>
      </c>
      <c r="O1481" s="271">
        <v>28.2</v>
      </c>
      <c r="P1481" s="489">
        <v>17.399999999999999</v>
      </c>
      <c r="Q1481" s="489">
        <v>16.98</v>
      </c>
      <c r="R1481" s="489">
        <v>16.79</v>
      </c>
      <c r="S1481" s="742">
        <v>17.056666666666665</v>
      </c>
      <c r="T1481" s="300">
        <v>852.83333333333326</v>
      </c>
      <c r="U1481" s="273">
        <v>-2.3845860358641784</v>
      </c>
      <c r="V1481" s="489">
        <v>6</v>
      </c>
    </row>
    <row r="1482" spans="1:22" ht="13.5" customHeight="1">
      <c r="A1482" s="654"/>
      <c r="B1482" s="511"/>
      <c r="C1482" s="509"/>
      <c r="D1482" s="489" t="s">
        <v>822</v>
      </c>
      <c r="E1482" s="301">
        <v>116</v>
      </c>
      <c r="F1482" s="301">
        <v>160</v>
      </c>
      <c r="G1482" s="271">
        <v>6.4</v>
      </c>
      <c r="H1482" s="271">
        <v>26.9</v>
      </c>
      <c r="I1482" s="271">
        <v>320.3125</v>
      </c>
      <c r="J1482" s="271">
        <v>19.8</v>
      </c>
      <c r="K1482" s="271">
        <v>73.605947955390334</v>
      </c>
      <c r="L1482" s="271">
        <v>162.80000000000001</v>
      </c>
      <c r="M1482" s="271">
        <v>157.5</v>
      </c>
      <c r="N1482" s="271">
        <v>96.744471744471738</v>
      </c>
      <c r="O1482" s="271">
        <v>28.6</v>
      </c>
      <c r="P1482" s="489">
        <v>17.149999999999999</v>
      </c>
      <c r="Q1482" s="489">
        <v>18.190000000000001</v>
      </c>
      <c r="R1482" s="489">
        <v>17.829999999999998</v>
      </c>
      <c r="S1482" s="742">
        <v>17.723333333333333</v>
      </c>
      <c r="T1482" s="300">
        <v>886.16666666666663</v>
      </c>
      <c r="U1482" s="273">
        <v>9.2010679811049449</v>
      </c>
      <c r="V1482" s="489">
        <v>1</v>
      </c>
    </row>
    <row r="1483" spans="1:22" ht="13.5" customHeight="1">
      <c r="A1483" s="654"/>
      <c r="B1483" s="511"/>
      <c r="C1483" s="509"/>
      <c r="D1483" s="489" t="s">
        <v>810</v>
      </c>
      <c r="E1483" s="301">
        <v>126</v>
      </c>
      <c r="F1483" s="301">
        <v>156</v>
      </c>
      <c r="G1483" s="300">
        <v>8.6955000000000009</v>
      </c>
      <c r="H1483" s="300">
        <v>37.353250000000003</v>
      </c>
      <c r="I1483" s="300">
        <v>329.56989247311827</v>
      </c>
      <c r="J1483" s="300">
        <v>22.44</v>
      </c>
      <c r="K1483" s="300">
        <v>60.075093867334161</v>
      </c>
      <c r="L1483" s="271">
        <v>165.56818181818201</v>
      </c>
      <c r="M1483" s="271">
        <v>153.30414952694383</v>
      </c>
      <c r="N1483" s="271">
        <v>92.592760180995484</v>
      </c>
      <c r="O1483" s="300">
        <v>26.259571005917199</v>
      </c>
      <c r="P1483" s="273">
        <v>17.506432748538</v>
      </c>
      <c r="Q1483" s="273">
        <v>17.830035087719299</v>
      </c>
      <c r="R1483" s="273">
        <v>17.746549707602298</v>
      </c>
      <c r="S1483" s="742">
        <v>17.694339181286534</v>
      </c>
      <c r="T1483" s="300">
        <v>884.71695906432672</v>
      </c>
      <c r="U1483" s="273">
        <v>2.6755933043881388</v>
      </c>
      <c r="V1483" s="489">
        <v>4</v>
      </c>
    </row>
    <row r="1484" spans="1:22" ht="13.5" customHeight="1">
      <c r="A1484" s="654"/>
      <c r="B1484" s="511"/>
      <c r="C1484" s="509"/>
      <c r="D1484" s="489" t="s">
        <v>809</v>
      </c>
      <c r="E1484" s="301">
        <v>116</v>
      </c>
      <c r="F1484" s="301">
        <v>159</v>
      </c>
      <c r="G1484" s="271">
        <v>4.07</v>
      </c>
      <c r="H1484" s="271">
        <v>31.598000000000003</v>
      </c>
      <c r="I1484" s="271">
        <v>676.36363636363637</v>
      </c>
      <c r="J1484" s="271">
        <v>21.978000000000002</v>
      </c>
      <c r="K1484" s="271">
        <v>69.555035128805613</v>
      </c>
      <c r="L1484" s="271">
        <v>169.3</v>
      </c>
      <c r="M1484" s="271">
        <v>153.9</v>
      </c>
      <c r="N1484" s="271">
        <v>90.903721204961613</v>
      </c>
      <c r="O1484" s="271">
        <v>27.589736842105268</v>
      </c>
      <c r="P1484" s="272">
        <v>18.469614035087702</v>
      </c>
      <c r="Q1484" s="272">
        <v>18.934335839599001</v>
      </c>
      <c r="R1484" s="272">
        <v>18.5691027568922</v>
      </c>
      <c r="S1484" s="742">
        <v>18.657684210526302</v>
      </c>
      <c r="T1484" s="300">
        <v>932.88421052631509</v>
      </c>
      <c r="U1484" s="273">
        <v>2.2636496393682268</v>
      </c>
      <c r="V1484" s="489">
        <v>3</v>
      </c>
    </row>
    <row r="1485" spans="1:22" ht="13.5" customHeight="1">
      <c r="A1485" s="654"/>
      <c r="B1485" s="511"/>
      <c r="C1485" s="509"/>
      <c r="D1485" s="490" t="s">
        <v>745</v>
      </c>
      <c r="E1485" s="644">
        <v>121.42</v>
      </c>
      <c r="F1485" s="644">
        <v>160.83333333333334</v>
      </c>
      <c r="G1485" s="304">
        <v>6.2464722222222226</v>
      </c>
      <c r="H1485" s="304">
        <v>33.264097222222226</v>
      </c>
      <c r="I1485" s="304">
        <v>522.4410854382819</v>
      </c>
      <c r="J1485" s="304">
        <v>21.067055555555555</v>
      </c>
      <c r="K1485" s="304">
        <v>64.497166219015455</v>
      </c>
      <c r="L1485" s="304">
        <v>165.38578392621875</v>
      </c>
      <c r="M1485" s="304">
        <v>154.3035901385486</v>
      </c>
      <c r="N1485" s="304">
        <v>93.491743502746246</v>
      </c>
      <c r="O1485" s="304">
        <v>27.708217974670408</v>
      </c>
      <c r="P1485" s="305">
        <v>17.547407797270949</v>
      </c>
      <c r="Q1485" s="305">
        <v>17.691661821219714</v>
      </c>
      <c r="R1485" s="305">
        <v>17.48114207741575</v>
      </c>
      <c r="S1485" s="744">
        <v>17.573403898635473</v>
      </c>
      <c r="T1485" s="302">
        <v>878.67019493177349</v>
      </c>
      <c r="U1485" s="303">
        <v>1.2271445323113237</v>
      </c>
      <c r="V1485" s="490">
        <v>5</v>
      </c>
    </row>
    <row r="1486" spans="1:22" ht="13.5" customHeight="1">
      <c r="A1486" s="654" t="s">
        <v>980</v>
      </c>
      <c r="B1486" s="511"/>
      <c r="C1486" s="509" t="s">
        <v>1131</v>
      </c>
      <c r="D1486" s="489" t="s">
        <v>819</v>
      </c>
      <c r="E1486" s="301">
        <v>118</v>
      </c>
      <c r="F1486" s="301">
        <v>161</v>
      </c>
      <c r="G1486" s="271">
        <v>4.75</v>
      </c>
      <c r="H1486" s="271">
        <v>24.76</v>
      </c>
      <c r="I1486" s="271">
        <v>421.26315789473693</v>
      </c>
      <c r="J1486" s="271">
        <v>18.675000000000001</v>
      </c>
      <c r="K1486" s="271">
        <v>75.424071082390952</v>
      </c>
      <c r="L1486" s="271">
        <v>195.45652173913041</v>
      </c>
      <c r="M1486" s="271">
        <v>173.71739130434781</v>
      </c>
      <c r="N1486" s="271">
        <v>88.877766655544448</v>
      </c>
      <c r="O1486" s="271">
        <v>26.5</v>
      </c>
      <c r="P1486" s="272">
        <v>428.52</v>
      </c>
      <c r="Q1486" s="272">
        <v>430.68</v>
      </c>
      <c r="R1486" s="272"/>
      <c r="S1486" s="272">
        <v>429.6</v>
      </c>
      <c r="T1486" s="745">
        <v>859.2</v>
      </c>
      <c r="U1486" s="273">
        <v>1.1653653420349928E-2</v>
      </c>
      <c r="V1486" s="489">
        <v>1</v>
      </c>
    </row>
    <row r="1487" spans="1:22" ht="13.5" customHeight="1">
      <c r="A1487" s="654"/>
      <c r="B1487" s="511"/>
      <c r="C1487" s="509"/>
      <c r="D1487" s="489" t="s">
        <v>820</v>
      </c>
      <c r="E1487" s="301">
        <v>118.5</v>
      </c>
      <c r="F1487" s="301">
        <v>164</v>
      </c>
      <c r="G1487" s="271">
        <v>2.964</v>
      </c>
      <c r="H1487" s="271">
        <v>33.200000000000003</v>
      </c>
      <c r="I1487" s="271">
        <v>1020.1079622132255</v>
      </c>
      <c r="J1487" s="271">
        <v>18.72</v>
      </c>
      <c r="K1487" s="271">
        <v>56.385542168674696</v>
      </c>
      <c r="L1487" s="271">
        <v>176.86</v>
      </c>
      <c r="M1487" s="271">
        <v>163.15</v>
      </c>
      <c r="N1487" s="271">
        <v>92.24810584643221</v>
      </c>
      <c r="O1487" s="271">
        <v>27.89</v>
      </c>
      <c r="P1487" s="272">
        <v>422.85294117647101</v>
      </c>
      <c r="Q1487" s="272">
        <v>427.93823529411799</v>
      </c>
      <c r="R1487" s="272"/>
      <c r="S1487" s="272">
        <v>425.3955882352945</v>
      </c>
      <c r="T1487" s="745">
        <v>850.79117647058899</v>
      </c>
      <c r="U1487" s="273">
        <v>-3.5384153661463724</v>
      </c>
      <c r="V1487" s="489">
        <v>2</v>
      </c>
    </row>
    <row r="1488" spans="1:22" ht="13.5" customHeight="1">
      <c r="A1488" s="654"/>
      <c r="B1488" s="511"/>
      <c r="C1488" s="509"/>
      <c r="D1488" s="489" t="s">
        <v>821</v>
      </c>
      <c r="E1488" s="301"/>
      <c r="F1488" s="301">
        <v>166</v>
      </c>
      <c r="G1488" s="271"/>
      <c r="H1488" s="271"/>
      <c r="I1488" s="271"/>
      <c r="J1488" s="271"/>
      <c r="K1488" s="271"/>
      <c r="L1488" s="271"/>
      <c r="M1488" s="271"/>
      <c r="N1488" s="271"/>
      <c r="O1488" s="271"/>
      <c r="P1488" s="272">
        <v>428.4</v>
      </c>
      <c r="Q1488" s="272">
        <v>432.1</v>
      </c>
      <c r="R1488" s="272"/>
      <c r="S1488" s="272">
        <v>430.25</v>
      </c>
      <c r="T1488" s="745">
        <v>860.5</v>
      </c>
      <c r="U1488" s="273">
        <v>-0.20874405659282785</v>
      </c>
      <c r="V1488" s="489">
        <v>2</v>
      </c>
    </row>
    <row r="1489" spans="1:22" ht="13.5" customHeight="1">
      <c r="A1489" s="654"/>
      <c r="B1489" s="511"/>
      <c r="C1489" s="509"/>
      <c r="D1489" s="489" t="s">
        <v>822</v>
      </c>
      <c r="E1489" s="301">
        <v>117.2</v>
      </c>
      <c r="F1489" s="301">
        <v>160</v>
      </c>
      <c r="G1489" s="271">
        <v>6.6</v>
      </c>
      <c r="H1489" s="271">
        <v>24.8</v>
      </c>
      <c r="I1489" s="271">
        <v>275.75757575757581</v>
      </c>
      <c r="J1489" s="271">
        <v>18.2</v>
      </c>
      <c r="K1489" s="271">
        <v>73.387096774193537</v>
      </c>
      <c r="L1489" s="271">
        <v>194.6</v>
      </c>
      <c r="M1489" s="271">
        <v>172.6</v>
      </c>
      <c r="N1489" s="271">
        <v>88.694758478931135</v>
      </c>
      <c r="O1489" s="271">
        <v>27.9</v>
      </c>
      <c r="P1489" s="272">
        <v>443.2</v>
      </c>
      <c r="Q1489" s="272">
        <v>430.2</v>
      </c>
      <c r="R1489" s="272"/>
      <c r="S1489" s="272">
        <v>436.7</v>
      </c>
      <c r="T1489" s="745">
        <v>873.4</v>
      </c>
      <c r="U1489" s="273">
        <v>8.4160873882820209</v>
      </c>
      <c r="V1489" s="489">
        <v>1</v>
      </c>
    </row>
    <row r="1490" spans="1:22" ht="13.5" customHeight="1">
      <c r="A1490" s="654"/>
      <c r="B1490" s="511"/>
      <c r="C1490" s="509"/>
      <c r="D1490" s="489" t="s">
        <v>810</v>
      </c>
      <c r="E1490" s="301">
        <v>123</v>
      </c>
      <c r="F1490" s="301">
        <v>155</v>
      </c>
      <c r="G1490" s="271">
        <v>7.5</v>
      </c>
      <c r="H1490" s="271">
        <v>33</v>
      </c>
      <c r="I1490" s="271">
        <v>393.7</v>
      </c>
      <c r="J1490" s="271">
        <v>21.6</v>
      </c>
      <c r="K1490" s="271">
        <v>65.5</v>
      </c>
      <c r="L1490" s="271">
        <v>176.7</v>
      </c>
      <c r="M1490" s="271">
        <v>158.6</v>
      </c>
      <c r="N1490" s="271">
        <v>89.8</v>
      </c>
      <c r="O1490" s="271">
        <v>25.9</v>
      </c>
      <c r="P1490" s="272">
        <v>431.625</v>
      </c>
      <c r="Q1490" s="272">
        <v>437.5</v>
      </c>
      <c r="R1490" s="272"/>
      <c r="S1490" s="272">
        <v>434.5625</v>
      </c>
      <c r="T1490" s="745">
        <v>869.125</v>
      </c>
      <c r="U1490" s="273">
        <v>3.0135119118169911</v>
      </c>
      <c r="V1490" s="489">
        <v>1</v>
      </c>
    </row>
    <row r="1491" spans="1:22" ht="13.5" customHeight="1">
      <c r="A1491" s="654"/>
      <c r="B1491" s="511"/>
      <c r="C1491" s="509"/>
      <c r="D1491" s="489" t="s">
        <v>809</v>
      </c>
      <c r="E1491" s="301">
        <v>125</v>
      </c>
      <c r="F1491" s="301">
        <v>156</v>
      </c>
      <c r="G1491" s="271">
        <v>4.0999999999999996</v>
      </c>
      <c r="H1491" s="271">
        <v>28.637999999999998</v>
      </c>
      <c r="I1491" s="271">
        <v>598.48780487804879</v>
      </c>
      <c r="J1491" s="271">
        <v>19.091999999999999</v>
      </c>
      <c r="K1491" s="271">
        <v>66.666666666666657</v>
      </c>
      <c r="L1491" s="271">
        <v>189.4</v>
      </c>
      <c r="M1491" s="271">
        <v>175.8</v>
      </c>
      <c r="N1491" s="271">
        <v>92.819429778247098</v>
      </c>
      <c r="O1491" s="271">
        <v>27.921111111111099</v>
      </c>
      <c r="P1491" s="272">
        <v>456.2</v>
      </c>
      <c r="Q1491" s="272">
        <v>466.8</v>
      </c>
      <c r="R1491" s="272"/>
      <c r="S1491" s="272">
        <v>461.5</v>
      </c>
      <c r="T1491" s="745">
        <v>923</v>
      </c>
      <c r="U1491" s="273">
        <v>3.0709101060859854</v>
      </c>
      <c r="V1491" s="661">
        <v>1</v>
      </c>
    </row>
    <row r="1492" spans="1:22" ht="13.5" customHeight="1">
      <c r="A1492" s="654"/>
      <c r="B1492" s="511"/>
      <c r="C1492" s="509"/>
      <c r="D1492" s="490" t="s">
        <v>745</v>
      </c>
      <c r="E1492" s="644">
        <v>120.34</v>
      </c>
      <c r="F1492" s="644">
        <v>160.33333333333334</v>
      </c>
      <c r="G1492" s="304">
        <v>5.1828000000000003</v>
      </c>
      <c r="H1492" s="304">
        <v>28.8796</v>
      </c>
      <c r="I1492" s="304">
        <v>541.86330014871737</v>
      </c>
      <c r="J1492" s="304">
        <v>19.257399999999997</v>
      </c>
      <c r="K1492" s="304">
        <v>67.472675338385173</v>
      </c>
      <c r="L1492" s="304">
        <v>186.60330434782605</v>
      </c>
      <c r="M1492" s="304">
        <v>168.77347826086958</v>
      </c>
      <c r="N1492" s="304">
        <v>90.488012151830986</v>
      </c>
      <c r="O1492" s="304">
        <v>27.222222222222218</v>
      </c>
      <c r="P1492" s="305">
        <v>435.13299019607848</v>
      </c>
      <c r="Q1492" s="305">
        <v>437.53637254901969</v>
      </c>
      <c r="R1492" s="305"/>
      <c r="S1492" s="305">
        <v>436.33468137254908</v>
      </c>
      <c r="T1492" s="746">
        <v>872.66936274509817</v>
      </c>
      <c r="U1492" s="303">
        <v>1.6978630398669325</v>
      </c>
      <c r="V1492" s="644">
        <v>1</v>
      </c>
    </row>
    <row r="1493" spans="1:22" ht="13.5" customHeight="1">
      <c r="A1493" s="747" t="s">
        <v>748</v>
      </c>
      <c r="B1493" s="802" t="s">
        <v>823</v>
      </c>
      <c r="C1493" s="747" t="s">
        <v>1132</v>
      </c>
      <c r="D1493" s="628" t="s">
        <v>808</v>
      </c>
      <c r="E1493" s="271">
        <v>84.8</v>
      </c>
      <c r="F1493" s="271">
        <v>153</v>
      </c>
      <c r="G1493" s="271">
        <v>8.3000000000000007</v>
      </c>
      <c r="H1493" s="271">
        <v>22.4</v>
      </c>
      <c r="I1493" s="271">
        <v>213.253012048193</v>
      </c>
      <c r="J1493" s="271">
        <v>20.100000000000001</v>
      </c>
      <c r="K1493" s="271">
        <v>77.307692307692307</v>
      </c>
      <c r="L1493" s="271">
        <v>129.4</v>
      </c>
      <c r="M1493" s="271">
        <v>118.4</v>
      </c>
      <c r="N1493" s="271">
        <v>91.499227202472994</v>
      </c>
      <c r="O1493" s="271">
        <v>24.9</v>
      </c>
      <c r="P1493" s="273">
        <v>16.75</v>
      </c>
      <c r="Q1493" s="273">
        <v>16.97</v>
      </c>
      <c r="R1493" s="273">
        <v>16.89</v>
      </c>
      <c r="S1493" s="273">
        <v>16.87</v>
      </c>
      <c r="T1493" s="273">
        <v>749.77777777777806</v>
      </c>
      <c r="U1493" s="273">
        <v>-6.6236162361623698</v>
      </c>
      <c r="V1493" s="634">
        <v>2</v>
      </c>
    </row>
    <row r="1494" spans="1:22" ht="13.5" customHeight="1">
      <c r="A1494" s="748"/>
      <c r="B1494" s="803"/>
      <c r="C1494" s="748"/>
      <c r="D1494" s="628" t="s">
        <v>793</v>
      </c>
      <c r="E1494" s="271">
        <v>94.75</v>
      </c>
      <c r="F1494" s="271">
        <v>164</v>
      </c>
      <c r="G1494" s="271">
        <v>4.38</v>
      </c>
      <c r="H1494" s="271">
        <v>23.62</v>
      </c>
      <c r="I1494" s="271">
        <v>439.26940639269401</v>
      </c>
      <c r="J1494" s="271">
        <v>19.53</v>
      </c>
      <c r="K1494" s="271">
        <v>82.684165961049999</v>
      </c>
      <c r="L1494" s="271">
        <v>147.01</v>
      </c>
      <c r="M1494" s="271">
        <v>140.87</v>
      </c>
      <c r="N1494" s="271">
        <v>95.823413373239902</v>
      </c>
      <c r="O1494" s="271">
        <v>25.56</v>
      </c>
      <c r="P1494" s="273">
        <v>15.25</v>
      </c>
      <c r="Q1494" s="273">
        <v>14.79</v>
      </c>
      <c r="R1494" s="273">
        <v>15.03</v>
      </c>
      <c r="S1494" s="273">
        <v>15.0233333333333</v>
      </c>
      <c r="T1494" s="273">
        <v>662.404467960023</v>
      </c>
      <c r="U1494" s="273">
        <v>3.9677047289503902</v>
      </c>
      <c r="V1494" s="634">
        <v>1</v>
      </c>
    </row>
    <row r="1495" spans="1:22" ht="13.5" customHeight="1">
      <c r="A1495" s="748"/>
      <c r="B1495" s="803"/>
      <c r="C1495" s="748"/>
      <c r="D1495" s="628" t="s">
        <v>809</v>
      </c>
      <c r="E1495" s="271">
        <v>91</v>
      </c>
      <c r="F1495" s="271">
        <v>160</v>
      </c>
      <c r="G1495" s="271">
        <v>8.4175000000000004</v>
      </c>
      <c r="H1495" s="271">
        <v>31.357500000000002</v>
      </c>
      <c r="I1495" s="271">
        <v>272.52747252747298</v>
      </c>
      <c r="J1495" s="271">
        <v>25.807500000000001</v>
      </c>
      <c r="K1495" s="271">
        <v>82.300884955752196</v>
      </c>
      <c r="L1495" s="271">
        <v>118.46</v>
      </c>
      <c r="M1495" s="271">
        <v>108.08</v>
      </c>
      <c r="N1495" s="271">
        <v>91.237548539591401</v>
      </c>
      <c r="O1495" s="271">
        <v>26.4</v>
      </c>
      <c r="P1495" s="273">
        <v>13.4816959064327</v>
      </c>
      <c r="Q1495" s="273">
        <v>14.1635964912281</v>
      </c>
      <c r="R1495" s="273">
        <v>14.2777777777778</v>
      </c>
      <c r="S1495" s="273">
        <v>13.974356725146199</v>
      </c>
      <c r="T1495" s="273">
        <v>698.89255939715895</v>
      </c>
      <c r="U1495" s="273">
        <v>4.6023703476728999</v>
      </c>
      <c r="V1495" s="634">
        <v>1</v>
      </c>
    </row>
    <row r="1496" spans="1:22" ht="13.5" customHeight="1">
      <c r="A1496" s="748"/>
      <c r="B1496" s="803"/>
      <c r="C1496" s="748"/>
      <c r="D1496" s="628" t="s">
        <v>794</v>
      </c>
      <c r="E1496" s="271">
        <v>82.2</v>
      </c>
      <c r="F1496" s="271">
        <v>161</v>
      </c>
      <c r="G1496" s="271">
        <v>7.68</v>
      </c>
      <c r="H1496" s="271">
        <v>31.5</v>
      </c>
      <c r="I1496" s="271">
        <v>310.15625</v>
      </c>
      <c r="J1496" s="271">
        <v>21.85</v>
      </c>
      <c r="K1496" s="271">
        <v>69.365079365079396</v>
      </c>
      <c r="L1496" s="271">
        <v>129.30000000000001</v>
      </c>
      <c r="M1496" s="271">
        <v>116.5</v>
      </c>
      <c r="N1496" s="271">
        <v>90.100541376643505</v>
      </c>
      <c r="O1496" s="271">
        <v>27.6</v>
      </c>
      <c r="P1496" s="273">
        <v>14.67</v>
      </c>
      <c r="Q1496" s="273">
        <v>12.8</v>
      </c>
      <c r="R1496" s="273">
        <v>14.45</v>
      </c>
      <c r="S1496" s="273">
        <v>13.973333333333301</v>
      </c>
      <c r="T1496" s="273">
        <v>698.84137701091902</v>
      </c>
      <c r="U1496" s="273">
        <v>4.3045533714854596</v>
      </c>
      <c r="V1496" s="634">
        <v>1</v>
      </c>
    </row>
    <row r="1497" spans="1:22" ht="13.5" customHeight="1">
      <c r="A1497" s="748"/>
      <c r="B1497" s="803"/>
      <c r="C1497" s="748"/>
      <c r="D1497" s="628" t="s">
        <v>810</v>
      </c>
      <c r="E1497" s="271">
        <v>96</v>
      </c>
      <c r="F1497" s="271">
        <v>156</v>
      </c>
      <c r="G1497" s="271">
        <v>6.8</v>
      </c>
      <c r="H1497" s="271">
        <v>28.5</v>
      </c>
      <c r="I1497" s="271">
        <v>319.11764705882302</v>
      </c>
      <c r="J1497" s="271">
        <v>21.3</v>
      </c>
      <c r="K1497" s="271">
        <v>74.736842105263193</v>
      </c>
      <c r="L1497" s="271">
        <v>132.30000000000001</v>
      </c>
      <c r="M1497" s="271">
        <v>120.8</v>
      </c>
      <c r="N1497" s="271">
        <v>91.307634164776999</v>
      </c>
      <c r="O1497" s="271">
        <v>28.27</v>
      </c>
      <c r="P1497" s="273">
        <v>14.64</v>
      </c>
      <c r="Q1497" s="273">
        <v>13.98</v>
      </c>
      <c r="R1497" s="273">
        <v>13.52</v>
      </c>
      <c r="S1497" s="273">
        <v>14.046666666666701</v>
      </c>
      <c r="T1497" s="273">
        <v>701.98234216225205</v>
      </c>
      <c r="U1497" s="273">
        <v>-0.35469378103570598</v>
      </c>
      <c r="V1497" s="634">
        <v>2</v>
      </c>
    </row>
    <row r="1498" spans="1:22" ht="13.5" customHeight="1">
      <c r="A1498" s="748"/>
      <c r="B1498" s="803"/>
      <c r="C1498" s="748"/>
      <c r="D1498" s="628" t="s">
        <v>787</v>
      </c>
      <c r="E1498" s="271">
        <v>93.6</v>
      </c>
      <c r="F1498" s="271">
        <v>154</v>
      </c>
      <c r="G1498" s="271">
        <v>6.8</v>
      </c>
      <c r="H1498" s="271">
        <v>34.6</v>
      </c>
      <c r="I1498" s="271">
        <v>408.82352941176498</v>
      </c>
      <c r="J1498" s="271">
        <v>23.7</v>
      </c>
      <c r="K1498" s="271">
        <v>68.497109826589593</v>
      </c>
      <c r="L1498" s="271">
        <v>123.8</v>
      </c>
      <c r="M1498" s="271">
        <v>115</v>
      </c>
      <c r="N1498" s="271">
        <v>92.9</v>
      </c>
      <c r="O1498" s="271">
        <v>24.83</v>
      </c>
      <c r="P1498" s="273">
        <v>13.92</v>
      </c>
      <c r="Q1498" s="273">
        <v>14.16</v>
      </c>
      <c r="R1498" s="273">
        <v>14.36</v>
      </c>
      <c r="S1498" s="273">
        <v>14.1466666666667</v>
      </c>
      <c r="T1498" s="273">
        <v>604.55840455840496</v>
      </c>
      <c r="U1498" s="273">
        <v>-5.9397163120567296</v>
      </c>
      <c r="V1498" s="634">
        <v>2</v>
      </c>
    </row>
    <row r="1499" spans="1:22" ht="13.5" customHeight="1">
      <c r="A1499" s="748"/>
      <c r="B1499" s="803"/>
      <c r="C1499" s="748"/>
      <c r="D1499" s="628" t="s">
        <v>811</v>
      </c>
      <c r="E1499" s="271">
        <v>95</v>
      </c>
      <c r="F1499" s="271">
        <v>159</v>
      </c>
      <c r="G1499" s="271">
        <v>7.5</v>
      </c>
      <c r="H1499" s="271">
        <v>34</v>
      </c>
      <c r="I1499" s="271">
        <v>353.33333333333297</v>
      </c>
      <c r="J1499" s="271">
        <v>23.6</v>
      </c>
      <c r="K1499" s="271">
        <v>69.411764705882405</v>
      </c>
      <c r="L1499" s="271">
        <v>132</v>
      </c>
      <c r="M1499" s="271">
        <v>122.8</v>
      </c>
      <c r="N1499" s="271">
        <v>93.030303030303003</v>
      </c>
      <c r="O1499" s="271">
        <v>27</v>
      </c>
      <c r="P1499" s="273">
        <v>14.45</v>
      </c>
      <c r="Q1499" s="273">
        <v>14.23</v>
      </c>
      <c r="R1499" s="273">
        <v>15</v>
      </c>
      <c r="S1499" s="273">
        <v>14.56</v>
      </c>
      <c r="T1499" s="273">
        <v>728.18204551137796</v>
      </c>
      <c r="U1499" s="273">
        <v>3.2624113475177299</v>
      </c>
      <c r="V1499" s="634">
        <v>1</v>
      </c>
    </row>
    <row r="1500" spans="1:22" ht="13.5" customHeight="1">
      <c r="A1500" s="748"/>
      <c r="B1500" s="803"/>
      <c r="C1500" s="748"/>
      <c r="D1500" s="628" t="s">
        <v>812</v>
      </c>
      <c r="E1500" s="271">
        <v>88.4</v>
      </c>
      <c r="F1500" s="271">
        <v>167</v>
      </c>
      <c r="G1500" s="271">
        <v>7.8490000000000002</v>
      </c>
      <c r="H1500" s="271">
        <v>26.775666666666599</v>
      </c>
      <c r="I1500" s="271">
        <v>241.134751773049</v>
      </c>
      <c r="J1500" s="271">
        <v>20.652333333333299</v>
      </c>
      <c r="K1500" s="271">
        <v>77.1309771309773</v>
      </c>
      <c r="L1500" s="271">
        <v>162.32064343163501</v>
      </c>
      <c r="M1500" s="271">
        <v>143.12064343163499</v>
      </c>
      <c r="N1500" s="271">
        <v>88.171559948204305</v>
      </c>
      <c r="O1500" s="271">
        <v>27.5443786982249</v>
      </c>
      <c r="P1500" s="273">
        <v>17.190153846153802</v>
      </c>
      <c r="Q1500" s="273">
        <v>16.9285207100592</v>
      </c>
      <c r="R1500" s="273">
        <v>16.518115384615399</v>
      </c>
      <c r="S1500" s="273">
        <v>16.878929980276101</v>
      </c>
      <c r="T1500" s="273">
        <v>843.94649901380706</v>
      </c>
      <c r="U1500" s="273">
        <v>6.4378776875863899</v>
      </c>
      <c r="V1500" s="634">
        <v>1</v>
      </c>
    </row>
    <row r="1501" spans="1:22" ht="13.5" customHeight="1">
      <c r="A1501" s="748"/>
      <c r="B1501" s="803"/>
      <c r="C1501" s="748"/>
      <c r="D1501" s="628" t="s">
        <v>813</v>
      </c>
      <c r="E1501" s="271">
        <v>83</v>
      </c>
      <c r="F1501" s="271">
        <v>157</v>
      </c>
      <c r="G1501" s="271">
        <v>10.6</v>
      </c>
      <c r="H1501" s="271">
        <v>23.4</v>
      </c>
      <c r="I1501" s="271">
        <v>120.75471698113201</v>
      </c>
      <c r="J1501" s="271">
        <v>17.600000000000001</v>
      </c>
      <c r="K1501" s="271">
        <v>75.213675213675202</v>
      </c>
      <c r="L1501" s="271">
        <v>126.2</v>
      </c>
      <c r="M1501" s="271">
        <v>119.4</v>
      </c>
      <c r="N1501" s="271">
        <v>94.611727416798701</v>
      </c>
      <c r="O1501" s="271">
        <v>26.8</v>
      </c>
      <c r="P1501" s="273">
        <v>11.6</v>
      </c>
      <c r="Q1501" s="273">
        <v>11.8</v>
      </c>
      <c r="R1501" s="273">
        <v>11.1</v>
      </c>
      <c r="S1501" s="273">
        <v>11.5</v>
      </c>
      <c r="T1501" s="273">
        <v>576.44110275689195</v>
      </c>
      <c r="U1501" s="273">
        <v>-4.6961325966850902</v>
      </c>
      <c r="V1501" s="634">
        <v>2</v>
      </c>
    </row>
    <row r="1502" spans="1:22" ht="13.5" customHeight="1">
      <c r="A1502" s="748"/>
      <c r="B1502" s="803"/>
      <c r="C1502" s="748"/>
      <c r="D1502" s="628" t="s">
        <v>814</v>
      </c>
      <c r="E1502" s="271">
        <v>92.4</v>
      </c>
      <c r="F1502" s="271">
        <v>157</v>
      </c>
      <c r="G1502" s="271">
        <v>4.26</v>
      </c>
      <c r="H1502" s="271">
        <v>24.24</v>
      </c>
      <c r="I1502" s="271">
        <v>469.01</v>
      </c>
      <c r="J1502" s="271">
        <v>16.47</v>
      </c>
      <c r="K1502" s="271">
        <v>67.95</v>
      </c>
      <c r="L1502" s="271">
        <v>146.9</v>
      </c>
      <c r="M1502" s="271">
        <v>142.19999999999999</v>
      </c>
      <c r="N1502" s="271">
        <v>96.69</v>
      </c>
      <c r="O1502" s="271">
        <v>29.23</v>
      </c>
      <c r="P1502" s="273">
        <v>15.54</v>
      </c>
      <c r="Q1502" s="273">
        <v>15.73</v>
      </c>
      <c r="R1502" s="273">
        <v>15.48</v>
      </c>
      <c r="S1502" s="273">
        <v>15.5833333333333</v>
      </c>
      <c r="T1502" s="273">
        <v>676.35995370370404</v>
      </c>
      <c r="U1502" s="273">
        <v>0.77602931666306296</v>
      </c>
      <c r="V1502" s="634">
        <v>1</v>
      </c>
    </row>
    <row r="1503" spans="1:22" ht="13.5" customHeight="1">
      <c r="A1503" s="748"/>
      <c r="B1503" s="803"/>
      <c r="C1503" s="748"/>
      <c r="D1503" s="628" t="s">
        <v>788</v>
      </c>
      <c r="E1503" s="271">
        <v>96</v>
      </c>
      <c r="F1503" s="271">
        <v>170</v>
      </c>
      <c r="G1503" s="271">
        <v>5.9</v>
      </c>
      <c r="H1503" s="271">
        <v>21.8</v>
      </c>
      <c r="I1503" s="271">
        <v>269.491525423729</v>
      </c>
      <c r="J1503" s="271">
        <v>18.2</v>
      </c>
      <c r="K1503" s="271">
        <v>83.486238532110093</v>
      </c>
      <c r="L1503" s="271">
        <v>136.30000000000001</v>
      </c>
      <c r="M1503" s="271">
        <v>128.30000000000001</v>
      </c>
      <c r="N1503" s="271">
        <v>94.130594277329394</v>
      </c>
      <c r="O1503" s="271">
        <v>27.1</v>
      </c>
      <c r="P1503" s="273">
        <v>12.18</v>
      </c>
      <c r="Q1503" s="273">
        <v>12.63</v>
      </c>
      <c r="R1503" s="273">
        <v>12.24</v>
      </c>
      <c r="S1503" s="273">
        <v>12.1833333333333</v>
      </c>
      <c r="T1503" s="273">
        <v>609.31899641577104</v>
      </c>
      <c r="U1503" s="273">
        <v>1.6689847009735901</v>
      </c>
      <c r="V1503" s="634">
        <v>1</v>
      </c>
    </row>
    <row r="1504" spans="1:22" ht="13.5" customHeight="1">
      <c r="A1504" s="749"/>
      <c r="B1504" s="803"/>
      <c r="C1504" s="749"/>
      <c r="D1504" s="628" t="s">
        <v>745</v>
      </c>
      <c r="E1504" s="271">
        <v>90.65</v>
      </c>
      <c r="F1504" s="271">
        <v>159.81818181818201</v>
      </c>
      <c r="G1504" s="271">
        <v>7.1351363636363603</v>
      </c>
      <c r="H1504" s="271">
        <v>27.472106060606102</v>
      </c>
      <c r="I1504" s="271">
        <v>310.624694995472</v>
      </c>
      <c r="J1504" s="271">
        <v>20.800893939393902</v>
      </c>
      <c r="K1504" s="271">
        <v>75.280402736733805</v>
      </c>
      <c r="L1504" s="271">
        <v>134.90824031196701</v>
      </c>
      <c r="M1504" s="271">
        <v>125.042785766512</v>
      </c>
      <c r="N1504" s="271">
        <v>92.682049939032794</v>
      </c>
      <c r="O1504" s="271">
        <v>26.839488972565899</v>
      </c>
      <c r="P1504" s="273">
        <v>14.515622704780601</v>
      </c>
      <c r="Q1504" s="273">
        <v>14.3801924728443</v>
      </c>
      <c r="R1504" s="273">
        <v>14.442353923853901</v>
      </c>
      <c r="S1504" s="273">
        <v>14.4309048520081</v>
      </c>
      <c r="T1504" s="273">
        <v>686.42777511528095</v>
      </c>
      <c r="U1504" s="273">
        <v>0.69167788687162401</v>
      </c>
      <c r="V1504" s="634">
        <v>1</v>
      </c>
    </row>
    <row r="1505" spans="1:22" ht="13.5" customHeight="1">
      <c r="A1505" s="747" t="s">
        <v>758</v>
      </c>
      <c r="B1505" s="803"/>
      <c r="C1505" s="747" t="s">
        <v>1133</v>
      </c>
      <c r="D1505" s="628" t="s">
        <v>813</v>
      </c>
      <c r="E1505" s="271">
        <v>95.3</v>
      </c>
      <c r="F1505" s="271">
        <v>158</v>
      </c>
      <c r="G1505" s="271">
        <v>9</v>
      </c>
      <c r="H1505" s="271">
        <v>22.9</v>
      </c>
      <c r="I1505" s="271">
        <v>154.4</v>
      </c>
      <c r="J1505" s="271">
        <v>19</v>
      </c>
      <c r="K1505" s="271">
        <v>83</v>
      </c>
      <c r="L1505" s="271">
        <v>157</v>
      </c>
      <c r="M1505" s="271">
        <v>142.19999999999999</v>
      </c>
      <c r="N1505" s="271">
        <v>90.6</v>
      </c>
      <c r="O1505" s="271">
        <v>25</v>
      </c>
      <c r="P1505" s="273">
        <v>13.8</v>
      </c>
      <c r="Q1505" s="273">
        <v>12.9</v>
      </c>
      <c r="R1505" s="273">
        <v>13.6</v>
      </c>
      <c r="S1505" s="273">
        <v>13.4</v>
      </c>
      <c r="T1505" s="273">
        <v>671.7</v>
      </c>
      <c r="U1505" s="273">
        <v>2.5496183206106902</v>
      </c>
      <c r="V1505" s="634">
        <v>1</v>
      </c>
    </row>
    <row r="1506" spans="1:22" ht="13.5" customHeight="1">
      <c r="A1506" s="748"/>
      <c r="B1506" s="803"/>
      <c r="C1506" s="748"/>
      <c r="D1506" s="628" t="s">
        <v>786</v>
      </c>
      <c r="E1506" s="271">
        <v>86.5</v>
      </c>
      <c r="F1506" s="271">
        <v>161</v>
      </c>
      <c r="G1506" s="271">
        <v>8.15</v>
      </c>
      <c r="H1506" s="271">
        <v>27.13</v>
      </c>
      <c r="I1506" s="271">
        <v>332.9</v>
      </c>
      <c r="J1506" s="271">
        <v>19.399999999999999</v>
      </c>
      <c r="K1506" s="271">
        <v>71.5</v>
      </c>
      <c r="L1506" s="271">
        <v>142.1</v>
      </c>
      <c r="M1506" s="271">
        <v>134.14240000000001</v>
      </c>
      <c r="N1506" s="271">
        <v>94.4</v>
      </c>
      <c r="O1506" s="271">
        <v>28.5</v>
      </c>
      <c r="P1506" s="273">
        <v>15.12</v>
      </c>
      <c r="Q1506" s="273">
        <v>16.170000000000002</v>
      </c>
      <c r="R1506" s="273">
        <v>15.24</v>
      </c>
      <c r="S1506" s="273">
        <v>15.51</v>
      </c>
      <c r="T1506" s="273">
        <v>775.5</v>
      </c>
      <c r="U1506" s="273">
        <v>2.2400000000000002</v>
      </c>
      <c r="V1506" s="634">
        <v>1</v>
      </c>
    </row>
    <row r="1507" spans="1:22" ht="13.5" customHeight="1">
      <c r="A1507" s="748"/>
      <c r="B1507" s="803"/>
      <c r="C1507" s="748"/>
      <c r="D1507" s="628" t="s">
        <v>787</v>
      </c>
      <c r="E1507" s="271">
        <v>112.2</v>
      </c>
      <c r="F1507" s="271">
        <v>161</v>
      </c>
      <c r="G1507" s="271">
        <v>6.9</v>
      </c>
      <c r="H1507" s="271">
        <v>31.2</v>
      </c>
      <c r="I1507" s="271">
        <v>454.5</v>
      </c>
      <c r="J1507" s="271">
        <v>23.6</v>
      </c>
      <c r="K1507" s="271">
        <v>75.5</v>
      </c>
      <c r="L1507" s="271">
        <v>121.7</v>
      </c>
      <c r="M1507" s="271">
        <v>117.6</v>
      </c>
      <c r="N1507" s="271">
        <v>96.6</v>
      </c>
      <c r="O1507" s="271">
        <v>25.7</v>
      </c>
      <c r="P1507" s="273">
        <v>16.14</v>
      </c>
      <c r="Q1507" s="273">
        <v>16.32</v>
      </c>
      <c r="R1507" s="273">
        <v>16</v>
      </c>
      <c r="S1507" s="273">
        <v>16.149999999999999</v>
      </c>
      <c r="T1507" s="273">
        <v>690.3</v>
      </c>
      <c r="U1507" s="273">
        <v>0.30514385353093698</v>
      </c>
      <c r="V1507" s="634">
        <v>1</v>
      </c>
    </row>
    <row r="1508" spans="1:22" ht="13.5" customHeight="1">
      <c r="A1508" s="748"/>
      <c r="B1508" s="803"/>
      <c r="C1508" s="748"/>
      <c r="D1508" s="628" t="s">
        <v>788</v>
      </c>
      <c r="E1508" s="271">
        <v>100</v>
      </c>
      <c r="F1508" s="271">
        <v>160</v>
      </c>
      <c r="G1508" s="271">
        <v>7.5</v>
      </c>
      <c r="H1508" s="271">
        <v>28.8</v>
      </c>
      <c r="I1508" s="271">
        <v>384</v>
      </c>
      <c r="J1508" s="271">
        <v>22.1</v>
      </c>
      <c r="K1508" s="271">
        <v>76.7</v>
      </c>
      <c r="L1508" s="271">
        <v>119.9</v>
      </c>
      <c r="M1508" s="271">
        <v>116.4229</v>
      </c>
      <c r="N1508" s="271">
        <v>97.1</v>
      </c>
      <c r="O1508" s="271">
        <v>25.8</v>
      </c>
      <c r="P1508" s="273">
        <v>13.34</v>
      </c>
      <c r="Q1508" s="273">
        <v>13.46</v>
      </c>
      <c r="R1508" s="273">
        <v>13.35</v>
      </c>
      <c r="S1508" s="273">
        <v>13.383333333333301</v>
      </c>
      <c r="T1508" s="273">
        <v>669.16666666666697</v>
      </c>
      <c r="U1508" s="273">
        <v>3.3462033462033398</v>
      </c>
      <c r="V1508" s="634">
        <v>1</v>
      </c>
    </row>
    <row r="1509" spans="1:22" ht="13.5" customHeight="1">
      <c r="A1509" s="748"/>
      <c r="B1509" s="803"/>
      <c r="C1509" s="748"/>
      <c r="D1509" s="628" t="s">
        <v>816</v>
      </c>
      <c r="E1509" s="271">
        <v>95</v>
      </c>
      <c r="F1509" s="271">
        <v>161</v>
      </c>
      <c r="G1509" s="271">
        <v>7.0696666666666701</v>
      </c>
      <c r="H1509" s="271">
        <v>26.079833333333301</v>
      </c>
      <c r="I1509" s="271">
        <v>368.89763779527601</v>
      </c>
      <c r="J1509" s="271">
        <v>21.040666666666699</v>
      </c>
      <c r="K1509" s="271">
        <v>80.677918442730302</v>
      </c>
      <c r="L1509" s="271">
        <v>110.5</v>
      </c>
      <c r="M1509" s="271">
        <v>100.0025</v>
      </c>
      <c r="N1509" s="271">
        <v>90.5</v>
      </c>
      <c r="O1509" s="271">
        <v>26.715976331360899</v>
      </c>
      <c r="P1509" s="273">
        <v>16.757609467455602</v>
      </c>
      <c r="Q1509" s="273">
        <v>16.5663905325444</v>
      </c>
      <c r="R1509" s="273">
        <v>17.417307692307698</v>
      </c>
      <c r="S1509" s="273">
        <v>16.913769230769201</v>
      </c>
      <c r="T1509" s="273">
        <v>845.68846153846198</v>
      </c>
      <c r="U1509" s="273">
        <v>5.5545051201982401E-2</v>
      </c>
      <c r="V1509" s="634">
        <v>1</v>
      </c>
    </row>
    <row r="1510" spans="1:22" ht="13.5" customHeight="1">
      <c r="A1510" s="748"/>
      <c r="B1510" s="803"/>
      <c r="C1510" s="748"/>
      <c r="D1510" s="628" t="s">
        <v>809</v>
      </c>
      <c r="E1510" s="271">
        <v>96</v>
      </c>
      <c r="F1510" s="271">
        <v>157</v>
      </c>
      <c r="G1510" s="271">
        <v>4.3475000000000001</v>
      </c>
      <c r="H1510" s="271">
        <v>33.484999999999999</v>
      </c>
      <c r="I1510" s="271">
        <v>670.212765957447</v>
      </c>
      <c r="J1510" s="271">
        <v>23.68</v>
      </c>
      <c r="K1510" s="271">
        <v>70.718232044198899</v>
      </c>
      <c r="L1510" s="271">
        <v>102.2</v>
      </c>
      <c r="M1510" s="271">
        <v>91.8</v>
      </c>
      <c r="N1510" s="271">
        <v>89.823874755381595</v>
      </c>
      <c r="O1510" s="271">
        <v>25.794970760233898</v>
      </c>
      <c r="P1510" s="273">
        <v>17.12</v>
      </c>
      <c r="Q1510" s="273">
        <v>17.38</v>
      </c>
      <c r="R1510" s="273">
        <v>17.59</v>
      </c>
      <c r="S1510" s="273">
        <v>17.363333333333301</v>
      </c>
      <c r="T1510" s="273">
        <v>868.16666666666697</v>
      </c>
      <c r="U1510" s="273">
        <v>5.5094186753088801</v>
      </c>
      <c r="V1510" s="634">
        <v>1</v>
      </c>
    </row>
    <row r="1511" spans="1:22" ht="13.5" customHeight="1">
      <c r="A1511" s="748"/>
      <c r="B1511" s="803"/>
      <c r="C1511" s="748"/>
      <c r="D1511" s="628" t="s">
        <v>810</v>
      </c>
      <c r="E1511" s="271">
        <v>89.6</v>
      </c>
      <c r="F1511" s="271">
        <v>151</v>
      </c>
      <c r="G1511" s="271">
        <v>8.6954999999999991</v>
      </c>
      <c r="H1511" s="271">
        <v>34.875500000000002</v>
      </c>
      <c r="I1511" s="271">
        <v>301.07526881720401</v>
      </c>
      <c r="J1511" s="271">
        <v>23.318000000000001</v>
      </c>
      <c r="K1511" s="271">
        <v>66.860690169316598</v>
      </c>
      <c r="L1511" s="271">
        <v>126.59090909090899</v>
      </c>
      <c r="M1511" s="271">
        <v>122.570155650801</v>
      </c>
      <c r="N1511" s="271">
        <v>96.823821339950399</v>
      </c>
      <c r="O1511" s="271">
        <v>26.225517751479298</v>
      </c>
      <c r="P1511" s="273">
        <v>15.1400891116681</v>
      </c>
      <c r="Q1511" s="273">
        <v>14.816162628794199</v>
      </c>
      <c r="R1511" s="273">
        <v>15.335873015873</v>
      </c>
      <c r="S1511" s="273">
        <v>15.097374918778399</v>
      </c>
      <c r="T1511" s="273">
        <v>754.86874593892196</v>
      </c>
      <c r="U1511" s="273">
        <v>0.81046286577482496</v>
      </c>
      <c r="V1511" s="634">
        <v>1</v>
      </c>
    </row>
    <row r="1512" spans="1:22" ht="13.5" customHeight="1">
      <c r="A1512" s="748"/>
      <c r="B1512" s="803"/>
      <c r="C1512" s="748"/>
      <c r="D1512" s="628" t="s">
        <v>793</v>
      </c>
      <c r="E1512" s="271">
        <v>95.9</v>
      </c>
      <c r="F1512" s="271">
        <v>162</v>
      </c>
      <c r="G1512" s="271">
        <v>4</v>
      </c>
      <c r="H1512" s="271">
        <v>27.71</v>
      </c>
      <c r="I1512" s="271">
        <v>592.75</v>
      </c>
      <c r="J1512" s="271">
        <v>20.48</v>
      </c>
      <c r="K1512" s="271">
        <v>73.91</v>
      </c>
      <c r="L1512" s="271">
        <v>136.77000000000001</v>
      </c>
      <c r="M1512" s="271">
        <v>130.86000000000001</v>
      </c>
      <c r="N1512" s="271">
        <v>95.68</v>
      </c>
      <c r="O1512" s="271">
        <v>27.32</v>
      </c>
      <c r="P1512" s="273">
        <v>15.2</v>
      </c>
      <c r="Q1512" s="273">
        <v>14.92</v>
      </c>
      <c r="R1512" s="273">
        <v>15.36</v>
      </c>
      <c r="S1512" s="273">
        <v>15.16</v>
      </c>
      <c r="T1512" s="273">
        <v>668.4</v>
      </c>
      <c r="U1512" s="273">
        <v>0.66</v>
      </c>
      <c r="V1512" s="634">
        <v>1</v>
      </c>
    </row>
    <row r="1513" spans="1:22" ht="13.5" customHeight="1">
      <c r="A1513" s="748"/>
      <c r="B1513" s="803"/>
      <c r="C1513" s="748"/>
      <c r="D1513" s="628" t="s">
        <v>814</v>
      </c>
      <c r="E1513" s="271">
        <v>92</v>
      </c>
      <c r="F1513" s="271">
        <v>152</v>
      </c>
      <c r="G1513" s="271">
        <v>4.5999999999999996</v>
      </c>
      <c r="H1513" s="271">
        <v>25.4</v>
      </c>
      <c r="I1513" s="271">
        <v>452.2</v>
      </c>
      <c r="J1513" s="271">
        <v>19.8</v>
      </c>
      <c r="K1513" s="271">
        <v>78</v>
      </c>
      <c r="L1513" s="271">
        <v>166.2</v>
      </c>
      <c r="M1513" s="271">
        <v>139.6</v>
      </c>
      <c r="N1513" s="271">
        <v>84</v>
      </c>
      <c r="O1513" s="271">
        <v>30</v>
      </c>
      <c r="P1513" s="273">
        <v>13.56</v>
      </c>
      <c r="Q1513" s="273">
        <v>13.28</v>
      </c>
      <c r="R1513" s="273">
        <v>13.94</v>
      </c>
      <c r="S1513" s="273">
        <v>13.5933333333333</v>
      </c>
      <c r="T1513" s="273">
        <v>697.09401709401698</v>
      </c>
      <c r="U1513" s="273">
        <v>2.4527839097377501E-2</v>
      </c>
      <c r="V1513" s="634">
        <v>1</v>
      </c>
    </row>
    <row r="1514" spans="1:22" ht="13.5" customHeight="1">
      <c r="A1514" s="748"/>
      <c r="B1514" s="803"/>
      <c r="C1514" s="748"/>
      <c r="D1514" s="628" t="s">
        <v>808</v>
      </c>
      <c r="E1514" s="271">
        <v>92.9</v>
      </c>
      <c r="F1514" s="271">
        <v>160</v>
      </c>
      <c r="G1514" s="271">
        <v>6.8</v>
      </c>
      <c r="H1514" s="271">
        <v>20.2</v>
      </c>
      <c r="I1514" s="271">
        <v>195</v>
      </c>
      <c r="J1514" s="271">
        <v>23.8</v>
      </c>
      <c r="K1514" s="271">
        <v>84.8</v>
      </c>
      <c r="L1514" s="271">
        <v>135.80000000000001</v>
      </c>
      <c r="M1514" s="271">
        <v>132</v>
      </c>
      <c r="N1514" s="271">
        <v>97.1</v>
      </c>
      <c r="O1514" s="271">
        <v>26.9</v>
      </c>
      <c r="P1514" s="273">
        <v>17.850000000000001</v>
      </c>
      <c r="Q1514" s="273">
        <v>17.829999999999998</v>
      </c>
      <c r="R1514" s="273">
        <v>17.757214212893601</v>
      </c>
      <c r="S1514" s="273">
        <v>17.812404737631201</v>
      </c>
      <c r="T1514" s="273">
        <v>792.05826400000001</v>
      </c>
      <c r="U1514" s="273">
        <v>1.98</v>
      </c>
      <c r="V1514" s="634">
        <v>1</v>
      </c>
    </row>
    <row r="1515" spans="1:22" ht="13.5" customHeight="1">
      <c r="A1515" s="748"/>
      <c r="B1515" s="803"/>
      <c r="C1515" s="748"/>
      <c r="D1515" s="628" t="s">
        <v>811</v>
      </c>
      <c r="E1515" s="271">
        <v>95</v>
      </c>
      <c r="F1515" s="271">
        <v>157</v>
      </c>
      <c r="G1515" s="271">
        <v>7.6</v>
      </c>
      <c r="H1515" s="271">
        <v>32.6</v>
      </c>
      <c r="I1515" s="271">
        <v>328.9</v>
      </c>
      <c r="J1515" s="271">
        <v>22.1</v>
      </c>
      <c r="K1515" s="271">
        <v>67.8</v>
      </c>
      <c r="L1515" s="271">
        <v>127</v>
      </c>
      <c r="M1515" s="271">
        <v>119</v>
      </c>
      <c r="N1515" s="271">
        <v>93.7</v>
      </c>
      <c r="O1515" s="271">
        <v>27.9</v>
      </c>
      <c r="P1515" s="273">
        <v>14.23</v>
      </c>
      <c r="Q1515" s="273">
        <v>13.76</v>
      </c>
      <c r="R1515" s="273">
        <v>14.72</v>
      </c>
      <c r="S1515" s="273">
        <v>14.2366666666667</v>
      </c>
      <c r="T1515" s="273">
        <v>711.83333333333303</v>
      </c>
      <c r="U1515" s="273">
        <v>6.5618762475050003</v>
      </c>
      <c r="V1515" s="634">
        <v>1</v>
      </c>
    </row>
    <row r="1516" spans="1:22" ht="13.5" customHeight="1">
      <c r="A1516" s="749"/>
      <c r="B1516" s="803"/>
      <c r="C1516" s="749"/>
      <c r="D1516" s="628" t="s">
        <v>745</v>
      </c>
      <c r="E1516" s="271">
        <v>95.490909090909099</v>
      </c>
      <c r="F1516" s="271">
        <v>158.18181818181799</v>
      </c>
      <c r="G1516" s="271">
        <v>6.7875151515151497</v>
      </c>
      <c r="H1516" s="271">
        <v>28.2163939393939</v>
      </c>
      <c r="I1516" s="271">
        <v>384.98506114272101</v>
      </c>
      <c r="J1516" s="271">
        <v>21.665333333333301</v>
      </c>
      <c r="K1516" s="271">
        <v>75.406076423295104</v>
      </c>
      <c r="L1516" s="271">
        <v>131.432809917355</v>
      </c>
      <c r="M1516" s="271">
        <v>122.381632331891</v>
      </c>
      <c r="N1516" s="271">
        <v>93.302517826848401</v>
      </c>
      <c r="O1516" s="271">
        <v>26.8960422584613</v>
      </c>
      <c r="P1516" s="273">
        <v>15.296154416284001</v>
      </c>
      <c r="Q1516" s="273">
        <v>15.218413923758099</v>
      </c>
      <c r="R1516" s="273">
        <v>15.4827631746431</v>
      </c>
      <c r="S1516" s="273">
        <v>15.3291105048951</v>
      </c>
      <c r="T1516" s="273">
        <v>740.43419593073304</v>
      </c>
      <c r="U1516" s="273">
        <v>2.1716830821322599</v>
      </c>
      <c r="V1516" s="634">
        <v>1</v>
      </c>
    </row>
    <row r="1517" spans="1:22" ht="13.5" customHeight="1">
      <c r="A1517" s="747" t="s">
        <v>747</v>
      </c>
      <c r="B1517" s="803"/>
      <c r="C1517" s="747" t="s">
        <v>1134</v>
      </c>
      <c r="D1517" s="628" t="s">
        <v>785</v>
      </c>
      <c r="E1517" s="271">
        <v>91.3</v>
      </c>
      <c r="F1517" s="271">
        <v>159</v>
      </c>
      <c r="G1517" s="271">
        <v>6.6</v>
      </c>
      <c r="H1517" s="271">
        <v>22.8</v>
      </c>
      <c r="I1517" s="271">
        <v>245.5</v>
      </c>
      <c r="J1517" s="271">
        <v>19.399999999999999</v>
      </c>
      <c r="K1517" s="271">
        <v>85.1</v>
      </c>
      <c r="L1517" s="271">
        <v>124.2</v>
      </c>
      <c r="M1517" s="271">
        <v>119.8</v>
      </c>
      <c r="N1517" s="271">
        <v>96.5</v>
      </c>
      <c r="O1517" s="271">
        <v>27.1</v>
      </c>
      <c r="P1517" s="273">
        <v>162.5</v>
      </c>
      <c r="Q1517" s="273">
        <v>159.30000000000001</v>
      </c>
      <c r="R1517" s="273"/>
      <c r="S1517" s="273">
        <v>160.9</v>
      </c>
      <c r="T1517" s="273">
        <v>643.6</v>
      </c>
      <c r="U1517" s="273">
        <v>0.43695380774033499</v>
      </c>
      <c r="V1517" s="634">
        <v>1</v>
      </c>
    </row>
    <row r="1518" spans="1:22" ht="13.5" customHeight="1">
      <c r="A1518" s="748"/>
      <c r="B1518" s="803"/>
      <c r="C1518" s="748"/>
      <c r="D1518" s="628" t="s">
        <v>786</v>
      </c>
      <c r="E1518" s="271">
        <v>118.4</v>
      </c>
      <c r="F1518" s="271">
        <v>161</v>
      </c>
      <c r="G1518" s="271">
        <v>7.6</v>
      </c>
      <c r="H1518" s="271">
        <v>28.7</v>
      </c>
      <c r="I1518" s="271">
        <v>377.7</v>
      </c>
      <c r="J1518" s="271">
        <v>21.1</v>
      </c>
      <c r="K1518" s="271">
        <v>73.5</v>
      </c>
      <c r="L1518" s="271">
        <v>138.19999999999999</v>
      </c>
      <c r="M1518" s="271">
        <v>130.5</v>
      </c>
      <c r="N1518" s="271">
        <v>94.4</v>
      </c>
      <c r="O1518" s="271">
        <v>28.5</v>
      </c>
      <c r="P1518" s="273">
        <v>199.5</v>
      </c>
      <c r="Q1518" s="273">
        <v>192.8</v>
      </c>
      <c r="R1518" s="273"/>
      <c r="S1518" s="273">
        <v>196.2</v>
      </c>
      <c r="T1518" s="273">
        <v>784.8</v>
      </c>
      <c r="U1518" s="273">
        <v>6.9792802617229999</v>
      </c>
      <c r="V1518" s="634">
        <v>1</v>
      </c>
    </row>
    <row r="1519" spans="1:22" ht="13.5" customHeight="1">
      <c r="A1519" s="748"/>
      <c r="B1519" s="803"/>
      <c r="C1519" s="748"/>
      <c r="D1519" s="628" t="s">
        <v>788</v>
      </c>
      <c r="E1519" s="271">
        <v>100</v>
      </c>
      <c r="F1519" s="271">
        <v>156</v>
      </c>
      <c r="G1519" s="271">
        <v>7.5</v>
      </c>
      <c r="H1519" s="271">
        <v>28.8</v>
      </c>
      <c r="I1519" s="271">
        <v>384</v>
      </c>
      <c r="J1519" s="271">
        <v>22.1</v>
      </c>
      <c r="K1519" s="271">
        <v>76.7</v>
      </c>
      <c r="L1519" s="271">
        <v>119.9</v>
      </c>
      <c r="M1519" s="271">
        <v>116.4229</v>
      </c>
      <c r="N1519" s="271">
        <v>97.1</v>
      </c>
      <c r="O1519" s="271">
        <v>25.8</v>
      </c>
      <c r="P1519" s="273">
        <v>152.25</v>
      </c>
      <c r="Q1519" s="273">
        <v>147.5</v>
      </c>
      <c r="R1519" s="273"/>
      <c r="S1519" s="273">
        <v>149.88</v>
      </c>
      <c r="T1519" s="273">
        <v>599.5</v>
      </c>
      <c r="U1519" s="273">
        <v>1.02797438490058</v>
      </c>
      <c r="V1519" s="634">
        <v>1</v>
      </c>
    </row>
    <row r="1520" spans="1:22" ht="13.5" customHeight="1">
      <c r="A1520" s="748"/>
      <c r="B1520" s="803"/>
      <c r="C1520" s="748"/>
      <c r="D1520" s="628" t="s">
        <v>816</v>
      </c>
      <c r="E1520" s="271">
        <v>94.8</v>
      </c>
      <c r="F1520" s="271">
        <v>161</v>
      </c>
      <c r="G1520" s="271">
        <v>6.4</v>
      </c>
      <c r="H1520" s="271">
        <v>24.4</v>
      </c>
      <c r="I1520" s="271">
        <v>378.9</v>
      </c>
      <c r="J1520" s="271">
        <v>21.2</v>
      </c>
      <c r="K1520" s="271">
        <v>86.9</v>
      </c>
      <c r="L1520" s="271">
        <v>128.9</v>
      </c>
      <c r="M1520" s="271">
        <v>121.7</v>
      </c>
      <c r="N1520" s="271">
        <v>94.4</v>
      </c>
      <c r="O1520" s="271">
        <v>26</v>
      </c>
      <c r="P1520" s="273">
        <v>203.1</v>
      </c>
      <c r="Q1520" s="273">
        <v>198.5</v>
      </c>
      <c r="R1520" s="273"/>
      <c r="S1520" s="273">
        <v>200.81</v>
      </c>
      <c r="T1520" s="273">
        <v>803.3</v>
      </c>
      <c r="U1520" s="273">
        <v>0.56334501752628896</v>
      </c>
      <c r="V1520" s="634">
        <v>1</v>
      </c>
    </row>
    <row r="1521" spans="1:22" ht="13.5" customHeight="1">
      <c r="A1521" s="748"/>
      <c r="B1521" s="803"/>
      <c r="C1521" s="748"/>
      <c r="D1521" s="628" t="s">
        <v>810</v>
      </c>
      <c r="E1521" s="271">
        <v>96.8</v>
      </c>
      <c r="F1521" s="271">
        <v>154</v>
      </c>
      <c r="G1521" s="271">
        <v>8.4149999999999991</v>
      </c>
      <c r="H1521" s="271">
        <v>37.207666666666697</v>
      </c>
      <c r="I1521" s="271">
        <v>342.15884333531397</v>
      </c>
      <c r="J1521" s="271">
        <v>26.001000000000001</v>
      </c>
      <c r="K1521" s="271">
        <v>69.880759341712704</v>
      </c>
      <c r="L1521" s="271">
        <v>111.839572192513</v>
      </c>
      <c r="M1521" s="271">
        <v>106.906648204736</v>
      </c>
      <c r="N1521" s="271">
        <v>95.589285714285694</v>
      </c>
      <c r="O1521" s="271">
        <v>25.966427514792901</v>
      </c>
      <c r="P1521" s="273">
        <v>223.74330994152001</v>
      </c>
      <c r="Q1521" s="273">
        <v>220.245356725146</v>
      </c>
      <c r="R1521" s="273"/>
      <c r="S1521" s="273">
        <v>221.994333333333</v>
      </c>
      <c r="T1521" s="273">
        <v>739.98111111110995</v>
      </c>
      <c r="U1521" s="273">
        <v>1.1041277648736301</v>
      </c>
      <c r="V1521" s="634">
        <v>1</v>
      </c>
    </row>
    <row r="1522" spans="1:22" ht="13.5" customHeight="1">
      <c r="A1522" s="748"/>
      <c r="B1522" s="803"/>
      <c r="C1522" s="748"/>
      <c r="D1522" s="628" t="s">
        <v>793</v>
      </c>
      <c r="E1522" s="271">
        <v>99.45</v>
      </c>
      <c r="F1522" s="271">
        <v>164</v>
      </c>
      <c r="G1522" s="271">
        <v>5.25</v>
      </c>
      <c r="H1522" s="271">
        <v>24.92</v>
      </c>
      <c r="I1522" s="271">
        <v>374.57</v>
      </c>
      <c r="J1522" s="271">
        <v>20.8</v>
      </c>
      <c r="K1522" s="271">
        <v>83.48</v>
      </c>
      <c r="L1522" s="271">
        <v>140.93</v>
      </c>
      <c r="M1522" s="271">
        <v>131.44999999999999</v>
      </c>
      <c r="N1522" s="271">
        <v>93.27</v>
      </c>
      <c r="O1522" s="271">
        <v>26.5</v>
      </c>
      <c r="P1522" s="273">
        <v>173.61</v>
      </c>
      <c r="Q1522" s="273">
        <v>177.27</v>
      </c>
      <c r="R1522" s="273"/>
      <c r="S1522" s="273">
        <v>175.44</v>
      </c>
      <c r="T1522" s="273">
        <v>688</v>
      </c>
      <c r="U1522" s="273">
        <v>1.4165892775542099</v>
      </c>
      <c r="V1522" s="634">
        <v>1</v>
      </c>
    </row>
    <row r="1523" spans="1:22" ht="13.5" customHeight="1">
      <c r="A1523" s="748"/>
      <c r="B1523" s="803"/>
      <c r="C1523" s="748"/>
      <c r="D1523" s="628" t="s">
        <v>814</v>
      </c>
      <c r="E1523" s="271">
        <v>95.9</v>
      </c>
      <c r="F1523" s="271">
        <v>155</v>
      </c>
      <c r="G1523" s="271">
        <v>3.5</v>
      </c>
      <c r="H1523" s="271">
        <v>26.8</v>
      </c>
      <c r="I1523" s="271">
        <v>665.7</v>
      </c>
      <c r="J1523" s="271">
        <v>21.1</v>
      </c>
      <c r="K1523" s="271">
        <v>78.7</v>
      </c>
      <c r="L1523" s="271">
        <v>126.4</v>
      </c>
      <c r="M1523" s="271">
        <v>122</v>
      </c>
      <c r="N1523" s="271">
        <v>96.5</v>
      </c>
      <c r="O1523" s="271">
        <v>30.8</v>
      </c>
      <c r="P1523" s="273">
        <v>188.7</v>
      </c>
      <c r="Q1523" s="273">
        <v>190.7</v>
      </c>
      <c r="R1523" s="273"/>
      <c r="S1523" s="273">
        <v>189.7</v>
      </c>
      <c r="T1523" s="273">
        <v>702.6</v>
      </c>
      <c r="U1523" s="273">
        <v>1.46141404805915</v>
      </c>
      <c r="V1523" s="634">
        <v>1</v>
      </c>
    </row>
    <row r="1524" spans="1:22" ht="13.5" customHeight="1">
      <c r="A1524" s="748"/>
      <c r="B1524" s="803"/>
      <c r="C1524" s="748"/>
      <c r="D1524" s="628" t="s">
        <v>808</v>
      </c>
      <c r="E1524" s="271">
        <v>98.1</v>
      </c>
      <c r="F1524" s="271">
        <v>161</v>
      </c>
      <c r="G1524" s="271">
        <v>6.4</v>
      </c>
      <c r="H1524" s="271">
        <v>23.2</v>
      </c>
      <c r="I1524" s="271">
        <v>262.5</v>
      </c>
      <c r="J1524" s="271">
        <v>21.9</v>
      </c>
      <c r="K1524" s="271">
        <v>94.4</v>
      </c>
      <c r="L1524" s="271">
        <v>134.9</v>
      </c>
      <c r="M1524" s="271">
        <v>130.69999999999999</v>
      </c>
      <c r="N1524" s="271">
        <v>96.9</v>
      </c>
      <c r="O1524" s="271">
        <v>25.8</v>
      </c>
      <c r="P1524" s="273">
        <v>96.302999999999997</v>
      </c>
      <c r="Q1524" s="273">
        <v>96.519000000000005</v>
      </c>
      <c r="R1524" s="273"/>
      <c r="S1524" s="273">
        <v>96.41</v>
      </c>
      <c r="T1524" s="273">
        <v>730.8</v>
      </c>
      <c r="U1524" s="273">
        <v>-9.0818611594924104</v>
      </c>
      <c r="V1524" s="634">
        <v>2</v>
      </c>
    </row>
    <row r="1525" spans="1:22" ht="13.5" customHeight="1">
      <c r="A1525" s="748"/>
      <c r="B1525" s="803"/>
      <c r="C1525" s="748"/>
      <c r="D1525" s="628" t="s">
        <v>811</v>
      </c>
      <c r="E1525" s="271">
        <v>98</v>
      </c>
      <c r="F1525" s="271">
        <v>157</v>
      </c>
      <c r="G1525" s="271">
        <v>6.8</v>
      </c>
      <c r="H1525" s="271">
        <v>36.299999999999997</v>
      </c>
      <c r="I1525" s="271">
        <v>433.8</v>
      </c>
      <c r="J1525" s="271">
        <v>23.7</v>
      </c>
      <c r="K1525" s="271">
        <v>65.3</v>
      </c>
      <c r="L1525" s="271">
        <v>121.3</v>
      </c>
      <c r="M1525" s="271">
        <v>108.7</v>
      </c>
      <c r="N1525" s="271">
        <v>89.6</v>
      </c>
      <c r="O1525" s="271">
        <v>28.6</v>
      </c>
      <c r="P1525" s="273">
        <v>236.9</v>
      </c>
      <c r="Q1525" s="273">
        <v>215.1</v>
      </c>
      <c r="R1525" s="273"/>
      <c r="S1525" s="273">
        <v>226</v>
      </c>
      <c r="T1525" s="273">
        <v>669.9</v>
      </c>
      <c r="U1525" s="273">
        <v>5.1978643216080398</v>
      </c>
      <c r="V1525" s="634">
        <v>1</v>
      </c>
    </row>
    <row r="1526" spans="1:22" ht="13.5" customHeight="1">
      <c r="A1526" s="749"/>
      <c r="B1526" s="804"/>
      <c r="C1526" s="749"/>
      <c r="D1526" s="628" t="s">
        <v>745</v>
      </c>
      <c r="E1526" s="271">
        <v>99.1944444444444</v>
      </c>
      <c r="F1526" s="271">
        <v>158.666666666667</v>
      </c>
      <c r="G1526" s="271">
        <v>6.4961111111111096</v>
      </c>
      <c r="H1526" s="271">
        <v>28.125296296296298</v>
      </c>
      <c r="I1526" s="271">
        <v>384.98098259281301</v>
      </c>
      <c r="J1526" s="271">
        <v>21.922333333333299</v>
      </c>
      <c r="K1526" s="271">
        <v>79.328973260190295</v>
      </c>
      <c r="L1526" s="271">
        <v>127.396619132501</v>
      </c>
      <c r="M1526" s="271">
        <v>120.90883868941501</v>
      </c>
      <c r="N1526" s="271">
        <v>94.9176984126984</v>
      </c>
      <c r="O1526" s="271">
        <v>27.229603057199199</v>
      </c>
      <c r="P1526" s="273">
        <v>181.845145549058</v>
      </c>
      <c r="Q1526" s="273">
        <v>177.54826185835</v>
      </c>
      <c r="R1526" s="273"/>
      <c r="S1526" s="273">
        <v>179.70381481481499</v>
      </c>
      <c r="T1526" s="273">
        <v>706.94234567901196</v>
      </c>
      <c r="U1526" s="273">
        <v>0.83273130420754504</v>
      </c>
      <c r="V1526" s="634">
        <v>1</v>
      </c>
    </row>
    <row r="1527" spans="1:22" ht="13.5" customHeight="1">
      <c r="A1527" s="509" t="s">
        <v>1135</v>
      </c>
      <c r="B1527" s="511" t="s">
        <v>1136</v>
      </c>
      <c r="C1527" s="654" t="s">
        <v>824</v>
      </c>
      <c r="D1527" s="280" t="s">
        <v>702</v>
      </c>
      <c r="E1527" s="750">
        <v>108</v>
      </c>
      <c r="F1527" s="491">
        <v>147</v>
      </c>
      <c r="G1527" s="297">
        <v>7.9</v>
      </c>
      <c r="H1527" s="297">
        <v>33.9</v>
      </c>
      <c r="I1527" s="297">
        <v>329.1</v>
      </c>
      <c r="J1527" s="297">
        <v>24.1</v>
      </c>
      <c r="K1527" s="297">
        <v>71.099999999999994</v>
      </c>
      <c r="L1527" s="750">
        <v>118.1</v>
      </c>
      <c r="M1527" s="750">
        <v>114.1</v>
      </c>
      <c r="N1527" s="750">
        <v>96.9</v>
      </c>
      <c r="O1527" s="750">
        <v>26.2</v>
      </c>
      <c r="P1527" s="282">
        <v>16.3</v>
      </c>
      <c r="Q1527" s="282">
        <v>16.100000000000001</v>
      </c>
      <c r="R1527" s="282">
        <v>16.45</v>
      </c>
      <c r="S1527" s="282">
        <v>16.28</v>
      </c>
      <c r="T1527" s="297">
        <v>675</v>
      </c>
      <c r="U1527" s="293">
        <v>3.8</v>
      </c>
      <c r="V1527" s="751">
        <v>4</v>
      </c>
    </row>
    <row r="1528" spans="1:22" ht="13.5" customHeight="1">
      <c r="A1528" s="509"/>
      <c r="B1528" s="511"/>
      <c r="C1528" s="654"/>
      <c r="D1528" s="280" t="s">
        <v>705</v>
      </c>
      <c r="E1528" s="297">
        <v>99.6</v>
      </c>
      <c r="F1528" s="491">
        <v>151</v>
      </c>
      <c r="G1528" s="297">
        <v>9.6999999999999993</v>
      </c>
      <c r="H1528" s="297">
        <v>39.700000000000003</v>
      </c>
      <c r="I1528" s="297">
        <v>310.39999999999998</v>
      </c>
      <c r="J1528" s="297">
        <v>24.3</v>
      </c>
      <c r="K1528" s="297">
        <v>61.2</v>
      </c>
      <c r="L1528" s="297">
        <v>124</v>
      </c>
      <c r="M1528" s="297">
        <v>108.4</v>
      </c>
      <c r="N1528" s="297">
        <v>87.4</v>
      </c>
      <c r="O1528" s="297">
        <v>27</v>
      </c>
      <c r="P1528" s="282">
        <v>13.62</v>
      </c>
      <c r="Q1528" s="282">
        <v>11.38</v>
      </c>
      <c r="R1528" s="282">
        <v>11.15</v>
      </c>
      <c r="S1528" s="282">
        <v>12.05</v>
      </c>
      <c r="T1528" s="297">
        <v>602.5</v>
      </c>
      <c r="U1528" s="297">
        <v>-1.3</v>
      </c>
      <c r="V1528" s="751">
        <v>13</v>
      </c>
    </row>
    <row r="1529" spans="1:22" ht="13.5" customHeight="1">
      <c r="A1529" s="509"/>
      <c r="B1529" s="511"/>
      <c r="C1529" s="654"/>
      <c r="D1529" s="280" t="s">
        <v>1137</v>
      </c>
      <c r="E1529" s="293">
        <v>107</v>
      </c>
      <c r="F1529" s="294">
        <v>145</v>
      </c>
      <c r="G1529" s="293">
        <v>5.7</v>
      </c>
      <c r="H1529" s="293">
        <v>31.5</v>
      </c>
      <c r="I1529" s="293">
        <v>451.8</v>
      </c>
      <c r="J1529" s="293">
        <v>23</v>
      </c>
      <c r="K1529" s="293">
        <v>73</v>
      </c>
      <c r="L1529" s="750">
        <v>147.30000000000001</v>
      </c>
      <c r="M1529" s="750">
        <v>108.8</v>
      </c>
      <c r="N1529" s="750">
        <v>73.900000000000006</v>
      </c>
      <c r="O1529" s="750">
        <v>26.4</v>
      </c>
      <c r="P1529" s="752">
        <v>14.4</v>
      </c>
      <c r="Q1529" s="752">
        <v>14.21</v>
      </c>
      <c r="R1529" s="752">
        <v>14.29</v>
      </c>
      <c r="S1529" s="752">
        <v>14.3</v>
      </c>
      <c r="T1529" s="750">
        <v>631.4</v>
      </c>
      <c r="U1529" s="293">
        <v>-6.23</v>
      </c>
      <c r="V1529" s="753">
        <v>13</v>
      </c>
    </row>
    <row r="1530" spans="1:22" ht="13.5" customHeight="1">
      <c r="A1530" s="509"/>
      <c r="B1530" s="511"/>
      <c r="C1530" s="654"/>
      <c r="D1530" s="280" t="s">
        <v>1138</v>
      </c>
      <c r="E1530" s="297">
        <v>99.6</v>
      </c>
      <c r="F1530" s="491">
        <v>154</v>
      </c>
      <c r="G1530" s="297">
        <v>8.6</v>
      </c>
      <c r="H1530" s="297">
        <v>33.299999999999997</v>
      </c>
      <c r="I1530" s="297">
        <v>287.2</v>
      </c>
      <c r="J1530" s="297">
        <v>22.3</v>
      </c>
      <c r="K1530" s="297">
        <v>67</v>
      </c>
      <c r="L1530" s="297">
        <v>131.4</v>
      </c>
      <c r="M1530" s="297">
        <v>121.4</v>
      </c>
      <c r="N1530" s="297">
        <v>92.4</v>
      </c>
      <c r="O1530" s="297">
        <v>25.1</v>
      </c>
      <c r="P1530" s="282">
        <v>14.19</v>
      </c>
      <c r="Q1530" s="282">
        <v>13.72</v>
      </c>
      <c r="R1530" s="282">
        <v>13.5</v>
      </c>
      <c r="S1530" s="282">
        <v>13.8</v>
      </c>
      <c r="T1530" s="297">
        <v>690</v>
      </c>
      <c r="U1530" s="297">
        <v>8.15</v>
      </c>
      <c r="V1530" s="751">
        <v>1</v>
      </c>
    </row>
    <row r="1531" spans="1:22" ht="13.5" customHeight="1">
      <c r="A1531" s="509"/>
      <c r="B1531" s="511"/>
      <c r="C1531" s="654"/>
      <c r="D1531" s="280" t="s">
        <v>1139</v>
      </c>
      <c r="E1531" s="297">
        <v>106</v>
      </c>
      <c r="F1531" s="491">
        <v>154</v>
      </c>
      <c r="G1531" s="297">
        <v>7.2</v>
      </c>
      <c r="H1531" s="297">
        <v>24.8</v>
      </c>
      <c r="I1531" s="297">
        <v>244.4</v>
      </c>
      <c r="J1531" s="297">
        <v>16.7</v>
      </c>
      <c r="K1531" s="297">
        <v>67.3</v>
      </c>
      <c r="L1531" s="297">
        <v>151</v>
      </c>
      <c r="M1531" s="297">
        <v>140</v>
      </c>
      <c r="N1531" s="297">
        <v>92.9</v>
      </c>
      <c r="O1531" s="297">
        <v>27.5</v>
      </c>
      <c r="P1531" s="282">
        <v>14.99</v>
      </c>
      <c r="Q1531" s="282">
        <v>14.56</v>
      </c>
      <c r="R1531" s="282">
        <v>15.23</v>
      </c>
      <c r="S1531" s="282">
        <v>14.93</v>
      </c>
      <c r="T1531" s="297">
        <v>621.9</v>
      </c>
      <c r="U1531" s="297">
        <v>-0.9</v>
      </c>
      <c r="V1531" s="751">
        <v>6</v>
      </c>
    </row>
    <row r="1532" spans="1:22" ht="13.5" customHeight="1">
      <c r="A1532" s="509"/>
      <c r="B1532" s="511"/>
      <c r="C1532" s="654"/>
      <c r="D1532" s="280" t="s">
        <v>1140</v>
      </c>
      <c r="E1532" s="297">
        <v>95.4</v>
      </c>
      <c r="F1532" s="491">
        <v>146</v>
      </c>
      <c r="G1532" s="297">
        <v>7.2</v>
      </c>
      <c r="H1532" s="297">
        <v>38.5</v>
      </c>
      <c r="I1532" s="297">
        <v>434.7</v>
      </c>
      <c r="J1532" s="297">
        <v>26.2</v>
      </c>
      <c r="K1532" s="297">
        <v>68.099999999999994</v>
      </c>
      <c r="L1532" s="297">
        <v>112.1</v>
      </c>
      <c r="M1532" s="297">
        <v>103.9</v>
      </c>
      <c r="N1532" s="297">
        <v>92.7</v>
      </c>
      <c r="O1532" s="297">
        <v>23</v>
      </c>
      <c r="P1532" s="282">
        <v>11.75</v>
      </c>
      <c r="Q1532" s="282">
        <v>11.46</v>
      </c>
      <c r="R1532" s="282">
        <v>12.06</v>
      </c>
      <c r="S1532" s="282">
        <v>11.76</v>
      </c>
      <c r="T1532" s="297">
        <v>587.79999999999995</v>
      </c>
      <c r="U1532" s="297">
        <v>-2.7</v>
      </c>
      <c r="V1532" s="751">
        <v>12</v>
      </c>
    </row>
    <row r="1533" spans="1:22" ht="13.5" customHeight="1">
      <c r="A1533" s="509"/>
      <c r="B1533" s="511"/>
      <c r="C1533" s="654"/>
      <c r="D1533" s="280" t="s">
        <v>1141</v>
      </c>
      <c r="E1533" s="297">
        <v>100</v>
      </c>
      <c r="F1533" s="294">
        <v>142</v>
      </c>
      <c r="G1533" s="297">
        <v>8.8000000000000007</v>
      </c>
      <c r="H1533" s="297">
        <v>33.700000000000003</v>
      </c>
      <c r="I1533" s="750">
        <v>381.2</v>
      </c>
      <c r="J1533" s="297">
        <v>22.6</v>
      </c>
      <c r="K1533" s="297">
        <v>67.2</v>
      </c>
      <c r="L1533" s="750">
        <v>143.69999999999999</v>
      </c>
      <c r="M1533" s="750">
        <v>133.80000000000001</v>
      </c>
      <c r="N1533" s="750">
        <v>93.1</v>
      </c>
      <c r="O1533" s="750">
        <v>25.2</v>
      </c>
      <c r="P1533" s="752">
        <v>13.27</v>
      </c>
      <c r="Q1533" s="752">
        <v>13.32</v>
      </c>
      <c r="R1533" s="752">
        <v>13.31</v>
      </c>
      <c r="S1533" s="752">
        <v>13.3</v>
      </c>
      <c r="T1533" s="750">
        <v>664.8</v>
      </c>
      <c r="U1533" s="750">
        <v>-2.06</v>
      </c>
      <c r="V1533" s="753">
        <v>12</v>
      </c>
    </row>
    <row r="1534" spans="1:22" ht="13.5" customHeight="1">
      <c r="A1534" s="509"/>
      <c r="B1534" s="511"/>
      <c r="C1534" s="654"/>
      <c r="D1534" s="280" t="s">
        <v>1142</v>
      </c>
      <c r="E1534" s="297">
        <v>98.7</v>
      </c>
      <c r="F1534" s="491">
        <v>145</v>
      </c>
      <c r="G1534" s="297">
        <v>6.8</v>
      </c>
      <c r="H1534" s="285">
        <v>30.1</v>
      </c>
      <c r="I1534" s="297">
        <v>339.5</v>
      </c>
      <c r="J1534" s="297">
        <v>24</v>
      </c>
      <c r="K1534" s="297">
        <v>79.900000000000006</v>
      </c>
      <c r="L1534" s="297">
        <v>103.2</v>
      </c>
      <c r="M1534" s="297">
        <v>100.7</v>
      </c>
      <c r="N1534" s="297">
        <v>97.5</v>
      </c>
      <c r="O1534" s="297">
        <v>28.9</v>
      </c>
      <c r="P1534" s="282">
        <v>14.42</v>
      </c>
      <c r="Q1534" s="282">
        <v>14.17</v>
      </c>
      <c r="R1534" s="282">
        <v>14.38</v>
      </c>
      <c r="S1534" s="282">
        <v>14.32</v>
      </c>
      <c r="T1534" s="297">
        <v>712.4</v>
      </c>
      <c r="U1534" s="297">
        <v>9.09</v>
      </c>
      <c r="V1534" s="751">
        <v>1</v>
      </c>
    </row>
    <row r="1535" spans="1:22" ht="13.5" customHeight="1">
      <c r="A1535" s="509"/>
      <c r="B1535" s="511"/>
      <c r="C1535" s="654"/>
      <c r="D1535" s="280" t="s">
        <v>1143</v>
      </c>
      <c r="E1535" s="297">
        <v>109</v>
      </c>
      <c r="F1535" s="491">
        <v>142</v>
      </c>
      <c r="G1535" s="297">
        <v>7.6</v>
      </c>
      <c r="H1535" s="297">
        <v>41.1</v>
      </c>
      <c r="I1535" s="297">
        <v>441.5</v>
      </c>
      <c r="J1535" s="297">
        <v>25.4</v>
      </c>
      <c r="K1535" s="297">
        <v>61.8</v>
      </c>
      <c r="L1535" s="297">
        <v>106.3</v>
      </c>
      <c r="M1535" s="297">
        <v>90.7</v>
      </c>
      <c r="N1535" s="297">
        <v>85.3</v>
      </c>
      <c r="O1535" s="297">
        <v>26.5</v>
      </c>
      <c r="P1535" s="282">
        <v>11.75</v>
      </c>
      <c r="Q1535" s="282">
        <v>11.03</v>
      </c>
      <c r="R1535" s="282">
        <v>10.68</v>
      </c>
      <c r="S1535" s="282">
        <v>11.15</v>
      </c>
      <c r="T1535" s="297">
        <v>557.70000000000005</v>
      </c>
      <c r="U1535" s="297">
        <v>-3.46</v>
      </c>
      <c r="V1535" s="751">
        <v>13</v>
      </c>
    </row>
    <row r="1536" spans="1:22" ht="13.5" customHeight="1">
      <c r="A1536" s="509"/>
      <c r="B1536" s="511"/>
      <c r="C1536" s="654"/>
      <c r="D1536" s="280" t="s">
        <v>1144</v>
      </c>
      <c r="E1536" s="297">
        <v>80</v>
      </c>
      <c r="F1536" s="491">
        <v>144</v>
      </c>
      <c r="G1536" s="297">
        <v>9.1</v>
      </c>
      <c r="H1536" s="297">
        <v>23.7</v>
      </c>
      <c r="I1536" s="297">
        <v>160.4</v>
      </c>
      <c r="J1536" s="297">
        <v>20.2</v>
      </c>
      <c r="K1536" s="297">
        <v>85.2</v>
      </c>
      <c r="L1536" s="297">
        <v>108.9</v>
      </c>
      <c r="M1536" s="297">
        <v>103.5</v>
      </c>
      <c r="N1536" s="297">
        <v>95</v>
      </c>
      <c r="O1536" s="297">
        <v>26.7</v>
      </c>
      <c r="P1536" s="282">
        <v>12.49</v>
      </c>
      <c r="Q1536" s="282">
        <v>12.56</v>
      </c>
      <c r="R1536" s="282">
        <v>12.68</v>
      </c>
      <c r="S1536" s="282">
        <v>12.58</v>
      </c>
      <c r="T1536" s="297">
        <v>582.29999999999995</v>
      </c>
      <c r="U1536" s="293">
        <v>-2.4</v>
      </c>
      <c r="V1536" s="751">
        <v>10</v>
      </c>
    </row>
    <row r="1537" spans="1:22" ht="13.5" customHeight="1">
      <c r="A1537" s="509"/>
      <c r="B1537" s="511"/>
      <c r="C1537" s="654"/>
      <c r="D1537" s="280" t="s">
        <v>1145</v>
      </c>
      <c r="E1537" s="297">
        <v>144</v>
      </c>
      <c r="F1537" s="491">
        <v>101</v>
      </c>
      <c r="G1537" s="297">
        <v>4.5999999999999996</v>
      </c>
      <c r="H1537" s="297">
        <v>26.5</v>
      </c>
      <c r="I1537" s="297">
        <v>473.9</v>
      </c>
      <c r="J1537" s="297">
        <v>24.5</v>
      </c>
      <c r="K1537" s="297">
        <v>92.4</v>
      </c>
      <c r="L1537" s="297">
        <v>91.4</v>
      </c>
      <c r="M1537" s="297">
        <v>75.099999999999994</v>
      </c>
      <c r="N1537" s="297">
        <v>82.1</v>
      </c>
      <c r="O1537" s="297">
        <v>26</v>
      </c>
      <c r="P1537" s="282">
        <v>13.1</v>
      </c>
      <c r="Q1537" s="282">
        <v>23.8</v>
      </c>
      <c r="R1537" s="282">
        <v>9.9</v>
      </c>
      <c r="S1537" s="282">
        <v>12.3</v>
      </c>
      <c r="T1537" s="297">
        <v>613.5</v>
      </c>
      <c r="U1537" s="293">
        <v>2.9</v>
      </c>
      <c r="V1537" s="751">
        <v>9</v>
      </c>
    </row>
    <row r="1538" spans="1:22" ht="13.5" customHeight="1">
      <c r="A1538" s="509"/>
      <c r="B1538" s="511"/>
      <c r="C1538" s="654"/>
      <c r="D1538" s="280" t="s">
        <v>1146</v>
      </c>
      <c r="E1538" s="297">
        <v>113.2</v>
      </c>
      <c r="F1538" s="491">
        <v>145</v>
      </c>
      <c r="G1538" s="297">
        <v>7.2</v>
      </c>
      <c r="H1538" s="297">
        <v>38.4</v>
      </c>
      <c r="I1538" s="297">
        <v>435.6</v>
      </c>
      <c r="J1538" s="297">
        <v>22.8</v>
      </c>
      <c r="K1538" s="297">
        <v>59.5</v>
      </c>
      <c r="L1538" s="297">
        <v>115.2</v>
      </c>
      <c r="M1538" s="297">
        <v>104.3</v>
      </c>
      <c r="N1538" s="297">
        <v>90.5</v>
      </c>
      <c r="O1538" s="297">
        <v>28.8</v>
      </c>
      <c r="P1538" s="282">
        <v>15.95</v>
      </c>
      <c r="Q1538" s="282">
        <v>16.64</v>
      </c>
      <c r="R1538" s="282">
        <v>16.88</v>
      </c>
      <c r="S1538" s="282">
        <v>16.489999999999998</v>
      </c>
      <c r="T1538" s="297">
        <v>694.1</v>
      </c>
      <c r="U1538" s="293">
        <v>-0.6</v>
      </c>
      <c r="V1538" s="751">
        <v>12</v>
      </c>
    </row>
    <row r="1539" spans="1:22" ht="13.5" customHeight="1">
      <c r="A1539" s="509"/>
      <c r="B1539" s="511"/>
      <c r="C1539" s="654"/>
      <c r="D1539" s="280" t="s">
        <v>703</v>
      </c>
      <c r="E1539" s="297">
        <v>95</v>
      </c>
      <c r="F1539" s="491">
        <v>153</v>
      </c>
      <c r="G1539" s="297">
        <v>12.2</v>
      </c>
      <c r="H1539" s="297">
        <v>34.1</v>
      </c>
      <c r="I1539" s="297">
        <v>179.8</v>
      </c>
      <c r="J1539" s="297">
        <v>25.6</v>
      </c>
      <c r="K1539" s="297">
        <v>75.2</v>
      </c>
      <c r="L1539" s="297">
        <v>98</v>
      </c>
      <c r="M1539" s="297">
        <v>93.9</v>
      </c>
      <c r="N1539" s="297">
        <v>95.8</v>
      </c>
      <c r="O1539" s="297">
        <v>26.8</v>
      </c>
      <c r="P1539" s="282">
        <v>15.79</v>
      </c>
      <c r="Q1539" s="282">
        <v>15.39</v>
      </c>
      <c r="R1539" s="282">
        <v>14.69</v>
      </c>
      <c r="S1539" s="282">
        <v>15.29</v>
      </c>
      <c r="T1539" s="297">
        <v>695.8</v>
      </c>
      <c r="U1539" s="293">
        <v>2</v>
      </c>
      <c r="V1539" s="751">
        <v>9</v>
      </c>
    </row>
    <row r="1540" spans="1:22" ht="13.5" customHeight="1">
      <c r="A1540" s="509"/>
      <c r="B1540" s="511"/>
      <c r="C1540" s="654"/>
      <c r="D1540" s="460" t="s">
        <v>707</v>
      </c>
      <c r="E1540" s="754">
        <v>104.3</v>
      </c>
      <c r="F1540" s="754">
        <v>143.80000000000001</v>
      </c>
      <c r="G1540" s="754">
        <v>7.9</v>
      </c>
      <c r="H1540" s="754">
        <v>33</v>
      </c>
      <c r="I1540" s="754">
        <v>343.8</v>
      </c>
      <c r="J1540" s="754">
        <v>23.2</v>
      </c>
      <c r="K1540" s="754">
        <v>71.5</v>
      </c>
      <c r="L1540" s="754">
        <v>119.3</v>
      </c>
      <c r="M1540" s="754">
        <v>107.6</v>
      </c>
      <c r="N1540" s="754">
        <v>90.4</v>
      </c>
      <c r="O1540" s="754">
        <v>26.5</v>
      </c>
      <c r="P1540" s="754">
        <v>14</v>
      </c>
      <c r="Q1540" s="754">
        <v>13.7</v>
      </c>
      <c r="R1540" s="754">
        <v>13.5</v>
      </c>
      <c r="S1540" s="754">
        <v>13.7</v>
      </c>
      <c r="T1540" s="754">
        <v>640.70000000000005</v>
      </c>
      <c r="U1540" s="754">
        <v>0.51</v>
      </c>
      <c r="V1540" s="609">
        <v>11</v>
      </c>
    </row>
    <row r="1541" spans="1:22" ht="13.5" customHeight="1">
      <c r="A1541" s="509" t="s">
        <v>758</v>
      </c>
      <c r="B1541" s="511"/>
      <c r="C1541" s="509" t="s">
        <v>1147</v>
      </c>
      <c r="D1541" s="294" t="s">
        <v>783</v>
      </c>
      <c r="E1541" s="293">
        <v>108</v>
      </c>
      <c r="F1541" s="294">
        <v>148</v>
      </c>
      <c r="G1541" s="294">
        <v>8.1999999999999993</v>
      </c>
      <c r="H1541" s="294">
        <v>35.799999999999997</v>
      </c>
      <c r="I1541" s="294">
        <v>336.6</v>
      </c>
      <c r="J1541" s="294">
        <v>24.6</v>
      </c>
      <c r="K1541" s="294">
        <v>68.72</v>
      </c>
      <c r="L1541" s="294">
        <v>109</v>
      </c>
      <c r="M1541" s="294">
        <v>106.4</v>
      </c>
      <c r="N1541" s="294">
        <v>97.6</v>
      </c>
      <c r="O1541" s="294">
        <v>29.2</v>
      </c>
      <c r="P1541" s="294">
        <v>17.350000000000001</v>
      </c>
      <c r="Q1541" s="294">
        <v>17.399999999999999</v>
      </c>
      <c r="R1541" s="294">
        <v>17.55</v>
      </c>
      <c r="S1541" s="294">
        <v>17.43</v>
      </c>
      <c r="T1541" s="294">
        <v>722.64</v>
      </c>
      <c r="U1541" s="294">
        <v>3.87</v>
      </c>
      <c r="V1541" s="294">
        <v>1</v>
      </c>
    </row>
    <row r="1542" spans="1:22" ht="13.5" customHeight="1">
      <c r="A1542" s="509"/>
      <c r="B1542" s="511"/>
      <c r="C1542" s="509"/>
      <c r="D1542" s="294" t="s">
        <v>828</v>
      </c>
      <c r="E1542" s="294">
        <v>100.1</v>
      </c>
      <c r="F1542" s="294">
        <v>144</v>
      </c>
      <c r="G1542" s="294">
        <v>8</v>
      </c>
      <c r="H1542" s="294">
        <v>36.5</v>
      </c>
      <c r="I1542" s="294">
        <v>356</v>
      </c>
      <c r="J1542" s="294">
        <v>30.9</v>
      </c>
      <c r="K1542" s="294">
        <v>84.7</v>
      </c>
      <c r="L1542" s="294">
        <v>121.2</v>
      </c>
      <c r="M1542" s="294">
        <v>101.3</v>
      </c>
      <c r="N1542" s="294">
        <v>83.5</v>
      </c>
      <c r="O1542" s="294">
        <v>25.98</v>
      </c>
      <c r="P1542" s="294">
        <v>15.43</v>
      </c>
      <c r="Q1542" s="294">
        <v>15.67</v>
      </c>
      <c r="R1542" s="294">
        <v>15.68</v>
      </c>
      <c r="S1542" s="294">
        <v>15.59</v>
      </c>
      <c r="T1542" s="294">
        <v>779.6</v>
      </c>
      <c r="U1542" s="294">
        <v>7.24</v>
      </c>
      <c r="V1542" s="294">
        <v>1</v>
      </c>
    </row>
    <row r="1543" spans="1:22" ht="13.5" customHeight="1">
      <c r="A1543" s="509"/>
      <c r="B1543" s="511"/>
      <c r="C1543" s="509"/>
      <c r="D1543" s="294" t="s">
        <v>750</v>
      </c>
      <c r="E1543" s="294">
        <v>82.4</v>
      </c>
      <c r="F1543" s="294">
        <v>150</v>
      </c>
      <c r="G1543" s="294">
        <v>9.7200000000000006</v>
      </c>
      <c r="H1543" s="294">
        <v>49.08</v>
      </c>
      <c r="I1543" s="294">
        <v>404.9</v>
      </c>
      <c r="J1543" s="294">
        <v>22.71</v>
      </c>
      <c r="K1543" s="294">
        <v>46.3</v>
      </c>
      <c r="L1543" s="294">
        <v>145.80000000000001</v>
      </c>
      <c r="M1543" s="294">
        <v>139.19999999999999</v>
      </c>
      <c r="N1543" s="294">
        <v>95.47</v>
      </c>
      <c r="O1543" s="294">
        <v>27.06</v>
      </c>
      <c r="P1543" s="294">
        <v>14.57</v>
      </c>
      <c r="Q1543" s="294">
        <v>13.72</v>
      </c>
      <c r="R1543" s="294">
        <v>13.94</v>
      </c>
      <c r="S1543" s="294">
        <v>14.08</v>
      </c>
      <c r="T1543" s="294">
        <v>703.83</v>
      </c>
      <c r="U1543" s="294">
        <v>4.25</v>
      </c>
      <c r="V1543" s="294">
        <v>1</v>
      </c>
    </row>
    <row r="1544" spans="1:22" ht="13.5" customHeight="1">
      <c r="A1544" s="509"/>
      <c r="B1544" s="511"/>
      <c r="C1544" s="509"/>
      <c r="D1544" s="294" t="s">
        <v>739</v>
      </c>
      <c r="E1544" s="293">
        <v>91</v>
      </c>
      <c r="F1544" s="294">
        <v>148</v>
      </c>
      <c r="G1544" s="294">
        <v>6.8</v>
      </c>
      <c r="H1544" s="294">
        <v>27.44</v>
      </c>
      <c r="I1544" s="294">
        <v>302.35000000000002</v>
      </c>
      <c r="J1544" s="294">
        <v>23.58</v>
      </c>
      <c r="K1544" s="294">
        <v>85.93</v>
      </c>
      <c r="L1544" s="294">
        <v>136.74</v>
      </c>
      <c r="M1544" s="294">
        <v>120.8</v>
      </c>
      <c r="N1544" s="294">
        <v>91.33</v>
      </c>
      <c r="O1544" s="294">
        <v>26.98</v>
      </c>
      <c r="P1544" s="294">
        <v>12.74</v>
      </c>
      <c r="Q1544" s="294">
        <v>12.18</v>
      </c>
      <c r="R1544" s="294">
        <v>12.37</v>
      </c>
      <c r="S1544" s="294">
        <v>12.43</v>
      </c>
      <c r="T1544" s="294">
        <v>621.5</v>
      </c>
      <c r="U1544" s="294">
        <v>6.09</v>
      </c>
      <c r="V1544" s="294">
        <v>1</v>
      </c>
    </row>
    <row r="1545" spans="1:22" ht="13.5" customHeight="1">
      <c r="A1545" s="509"/>
      <c r="B1545" s="511"/>
      <c r="C1545" s="509"/>
      <c r="D1545" s="294" t="s">
        <v>829</v>
      </c>
      <c r="E1545" s="293">
        <v>97</v>
      </c>
      <c r="F1545" s="294">
        <v>147</v>
      </c>
      <c r="G1545" s="294">
        <v>6.7</v>
      </c>
      <c r="H1545" s="294">
        <v>34.1</v>
      </c>
      <c r="I1545" s="294">
        <v>408.9</v>
      </c>
      <c r="J1545" s="294">
        <v>28.8</v>
      </c>
      <c r="K1545" s="294">
        <v>84.5</v>
      </c>
      <c r="L1545" s="294">
        <v>104.6</v>
      </c>
      <c r="M1545" s="294">
        <v>100</v>
      </c>
      <c r="N1545" s="294">
        <v>95.1</v>
      </c>
      <c r="O1545" s="294">
        <v>29</v>
      </c>
      <c r="P1545" s="294">
        <v>16</v>
      </c>
      <c r="Q1545" s="294">
        <v>16.5</v>
      </c>
      <c r="R1545" s="294">
        <v>15.9</v>
      </c>
      <c r="S1545" s="294">
        <v>16.100000000000001</v>
      </c>
      <c r="T1545" s="294">
        <v>715.5</v>
      </c>
      <c r="U1545" s="294">
        <v>4.7</v>
      </c>
      <c r="V1545" s="294">
        <v>1</v>
      </c>
    </row>
    <row r="1546" spans="1:22" ht="13.5" customHeight="1">
      <c r="A1546" s="509"/>
      <c r="B1546" s="511"/>
      <c r="C1546" s="509"/>
      <c r="D1546" s="294" t="s">
        <v>774</v>
      </c>
      <c r="E1546" s="294">
        <v>105.2</v>
      </c>
      <c r="F1546" s="294">
        <v>154</v>
      </c>
      <c r="G1546" s="294">
        <v>7.2</v>
      </c>
      <c r="H1546" s="294">
        <v>26.9</v>
      </c>
      <c r="I1546" s="294">
        <v>273.60000000000002</v>
      </c>
      <c r="J1546" s="294">
        <v>23</v>
      </c>
      <c r="K1546" s="294">
        <v>85.4</v>
      </c>
      <c r="L1546" s="294">
        <v>147.80000000000001</v>
      </c>
      <c r="M1546" s="294">
        <v>118.7</v>
      </c>
      <c r="N1546" s="294">
        <v>80.3</v>
      </c>
      <c r="O1546" s="294">
        <v>26.5</v>
      </c>
      <c r="P1546" s="294">
        <v>15.41</v>
      </c>
      <c r="Q1546" s="294">
        <v>14.83</v>
      </c>
      <c r="R1546" s="294">
        <v>14.39</v>
      </c>
      <c r="S1546" s="294">
        <v>14.88</v>
      </c>
      <c r="T1546" s="294">
        <v>665.85</v>
      </c>
      <c r="U1546" s="294">
        <v>3.05</v>
      </c>
      <c r="V1546" s="294">
        <v>1</v>
      </c>
    </row>
    <row r="1547" spans="1:22" ht="13.5" customHeight="1">
      <c r="A1547" s="509"/>
      <c r="B1547" s="511"/>
      <c r="C1547" s="509"/>
      <c r="D1547" s="294" t="s">
        <v>830</v>
      </c>
      <c r="E1547" s="293">
        <v>111</v>
      </c>
      <c r="F1547" s="294">
        <v>155</v>
      </c>
      <c r="G1547" s="294">
        <v>8.56</v>
      </c>
      <c r="H1547" s="294">
        <v>43.7</v>
      </c>
      <c r="I1547" s="294">
        <v>415</v>
      </c>
      <c r="J1547" s="294">
        <v>25.28</v>
      </c>
      <c r="K1547" s="294">
        <v>57.84</v>
      </c>
      <c r="L1547" s="294">
        <v>125.4</v>
      </c>
      <c r="M1547" s="294">
        <v>115.9</v>
      </c>
      <c r="N1547" s="294">
        <v>92.4</v>
      </c>
      <c r="O1547" s="294">
        <v>26.54</v>
      </c>
      <c r="P1547" s="294">
        <v>14.73</v>
      </c>
      <c r="Q1547" s="294">
        <v>14.45</v>
      </c>
      <c r="R1547" s="294">
        <v>14.43</v>
      </c>
      <c r="S1547" s="294">
        <v>14.53</v>
      </c>
      <c r="T1547" s="294">
        <v>726.5</v>
      </c>
      <c r="U1547" s="293">
        <v>-5</v>
      </c>
      <c r="V1547" s="294">
        <v>2</v>
      </c>
    </row>
    <row r="1548" spans="1:22" ht="13.5" customHeight="1">
      <c r="A1548" s="509"/>
      <c r="B1548" s="511"/>
      <c r="C1548" s="509"/>
      <c r="D1548" s="294" t="s">
        <v>754</v>
      </c>
      <c r="E1548" s="293">
        <v>105</v>
      </c>
      <c r="F1548" s="294">
        <v>136</v>
      </c>
      <c r="G1548" s="294">
        <v>9</v>
      </c>
      <c r="H1548" s="294">
        <v>44.8</v>
      </c>
      <c r="I1548" s="294">
        <v>397.4</v>
      </c>
      <c r="J1548" s="294">
        <v>23.8</v>
      </c>
      <c r="K1548" s="294">
        <v>53</v>
      </c>
      <c r="L1548" s="294">
        <v>116</v>
      </c>
      <c r="M1548" s="294">
        <v>112.9</v>
      </c>
      <c r="N1548" s="294">
        <v>97.4</v>
      </c>
      <c r="O1548" s="294">
        <v>30.3</v>
      </c>
      <c r="P1548" s="294">
        <v>14.86</v>
      </c>
      <c r="Q1548" s="294">
        <v>15.1</v>
      </c>
      <c r="R1548" s="294">
        <v>14.68</v>
      </c>
      <c r="S1548" s="294">
        <v>14.88</v>
      </c>
      <c r="T1548" s="293">
        <v>744</v>
      </c>
      <c r="U1548" s="294">
        <v>2.5299999999999998</v>
      </c>
      <c r="V1548" s="294">
        <v>1</v>
      </c>
    </row>
    <row r="1549" spans="1:22" ht="13.5" customHeight="1">
      <c r="A1549" s="509"/>
      <c r="B1549" s="511"/>
      <c r="C1549" s="509"/>
      <c r="D1549" s="294" t="s">
        <v>831</v>
      </c>
      <c r="E1549" s="293">
        <v>102</v>
      </c>
      <c r="F1549" s="294">
        <v>145</v>
      </c>
      <c r="G1549" s="294">
        <v>12.26</v>
      </c>
      <c r="H1549" s="294">
        <v>30.21</v>
      </c>
      <c r="I1549" s="294">
        <v>146.41</v>
      </c>
      <c r="J1549" s="294">
        <v>28.59</v>
      </c>
      <c r="K1549" s="294">
        <v>94.64</v>
      </c>
      <c r="L1549" s="294">
        <v>121.3</v>
      </c>
      <c r="M1549" s="294">
        <v>107.1</v>
      </c>
      <c r="N1549" s="294">
        <v>88.29</v>
      </c>
      <c r="O1549" s="294">
        <v>25.45</v>
      </c>
      <c r="P1549" s="294">
        <v>13.18</v>
      </c>
      <c r="Q1549" s="294">
        <v>13.29</v>
      </c>
      <c r="R1549" s="294">
        <v>13.18</v>
      </c>
      <c r="S1549" s="294">
        <v>13.22</v>
      </c>
      <c r="T1549" s="293">
        <v>661</v>
      </c>
      <c r="U1549" s="294">
        <v>16.41</v>
      </c>
      <c r="V1549" s="294">
        <v>1</v>
      </c>
    </row>
    <row r="1550" spans="1:22" ht="13.5" customHeight="1">
      <c r="A1550" s="509"/>
      <c r="B1550" s="511"/>
      <c r="C1550" s="509"/>
      <c r="D1550" s="294" t="s">
        <v>832</v>
      </c>
      <c r="E1550" s="294">
        <v>93.6</v>
      </c>
      <c r="F1550" s="294">
        <v>136</v>
      </c>
      <c r="G1550" s="294">
        <v>5.8</v>
      </c>
      <c r="H1550" s="294">
        <v>28.6</v>
      </c>
      <c r="I1550" s="294">
        <v>393</v>
      </c>
      <c r="J1550" s="294">
        <v>22.7</v>
      </c>
      <c r="K1550" s="294">
        <v>79.400000000000006</v>
      </c>
      <c r="L1550" s="294">
        <v>155.5</v>
      </c>
      <c r="M1550" s="294">
        <v>138.69999999999999</v>
      </c>
      <c r="N1550" s="294">
        <v>92</v>
      </c>
      <c r="O1550" s="294">
        <v>26.8</v>
      </c>
      <c r="P1550" s="294">
        <v>15.24</v>
      </c>
      <c r="Q1550" s="294">
        <v>14.38</v>
      </c>
      <c r="R1550" s="294">
        <v>14.85</v>
      </c>
      <c r="S1550" s="294">
        <v>14.81</v>
      </c>
      <c r="T1550" s="294">
        <v>740.5</v>
      </c>
      <c r="U1550" s="294">
        <v>2.92</v>
      </c>
      <c r="V1550" s="294">
        <v>1</v>
      </c>
    </row>
    <row r="1551" spans="1:22" ht="13.5" customHeight="1">
      <c r="A1551" s="509"/>
      <c r="B1551" s="511"/>
      <c r="C1551" s="509"/>
      <c r="D1551" s="294" t="s">
        <v>833</v>
      </c>
      <c r="E1551" s="294">
        <v>87.8</v>
      </c>
      <c r="F1551" s="294">
        <v>143</v>
      </c>
      <c r="G1551" s="294">
        <v>10</v>
      </c>
      <c r="H1551" s="294">
        <v>30.7</v>
      </c>
      <c r="I1551" s="294">
        <v>207</v>
      </c>
      <c r="J1551" s="294">
        <v>25.1</v>
      </c>
      <c r="K1551" s="294">
        <v>81.8</v>
      </c>
      <c r="L1551" s="294">
        <v>127.5</v>
      </c>
      <c r="M1551" s="294">
        <v>105.9</v>
      </c>
      <c r="N1551" s="294">
        <v>83</v>
      </c>
      <c r="O1551" s="294">
        <v>29.04</v>
      </c>
      <c r="P1551" s="294">
        <v>14.4</v>
      </c>
      <c r="Q1551" s="294">
        <v>14.5</v>
      </c>
      <c r="R1551" s="294">
        <v>14.62</v>
      </c>
      <c r="S1551" s="294">
        <v>14.51</v>
      </c>
      <c r="T1551" s="294">
        <v>725.52</v>
      </c>
      <c r="U1551" s="294">
        <v>3.18</v>
      </c>
      <c r="V1551" s="294">
        <v>1</v>
      </c>
    </row>
    <row r="1552" spans="1:22" ht="13.5" customHeight="1">
      <c r="A1552" s="509"/>
      <c r="B1552" s="511"/>
      <c r="C1552" s="509"/>
      <c r="D1552" s="755" t="s">
        <v>707</v>
      </c>
      <c r="E1552" s="755">
        <v>98.5</v>
      </c>
      <c r="F1552" s="755">
        <v>146</v>
      </c>
      <c r="G1552" s="755">
        <v>8.4</v>
      </c>
      <c r="H1552" s="755">
        <v>35.299999999999997</v>
      </c>
      <c r="I1552" s="755">
        <v>331</v>
      </c>
      <c r="J1552" s="755">
        <v>25.4</v>
      </c>
      <c r="K1552" s="755">
        <v>74.7</v>
      </c>
      <c r="L1552" s="755">
        <v>128.30000000000001</v>
      </c>
      <c r="M1552" s="755">
        <v>115.2</v>
      </c>
      <c r="N1552" s="755">
        <v>90.6</v>
      </c>
      <c r="O1552" s="755">
        <v>27.5</v>
      </c>
      <c r="P1552" s="755">
        <v>14.9</v>
      </c>
      <c r="Q1552" s="755">
        <v>14.73</v>
      </c>
      <c r="R1552" s="755">
        <v>14.69</v>
      </c>
      <c r="S1552" s="755">
        <v>14.77</v>
      </c>
      <c r="T1552" s="755">
        <v>709.68</v>
      </c>
      <c r="U1552" s="755">
        <v>4.16</v>
      </c>
      <c r="V1552" s="755">
        <v>1</v>
      </c>
    </row>
    <row r="1553" spans="1:22" ht="13.5" customHeight="1">
      <c r="A1553" s="509" t="s">
        <v>758</v>
      </c>
      <c r="B1553" s="511"/>
      <c r="C1553" s="509" t="s">
        <v>1148</v>
      </c>
      <c r="D1553" s="293" t="s">
        <v>1149</v>
      </c>
      <c r="E1553" s="293">
        <v>106.4</v>
      </c>
      <c r="F1553" s="293">
        <v>142</v>
      </c>
      <c r="G1553" s="293">
        <v>8.1999999999999993</v>
      </c>
      <c r="H1553" s="293">
        <v>36.6</v>
      </c>
      <c r="I1553" s="293">
        <v>346.3</v>
      </c>
      <c r="J1553" s="293">
        <v>30.4</v>
      </c>
      <c r="K1553" s="293">
        <v>83.1</v>
      </c>
      <c r="L1553" s="293">
        <v>131.4</v>
      </c>
      <c r="M1553" s="293">
        <v>114.6</v>
      </c>
      <c r="N1553" s="293">
        <v>87.2</v>
      </c>
      <c r="O1553" s="293">
        <v>27.4</v>
      </c>
      <c r="P1553" s="293">
        <v>352.8</v>
      </c>
      <c r="Q1553" s="293">
        <v>371.2</v>
      </c>
      <c r="R1553" s="294"/>
      <c r="S1553" s="294">
        <v>362</v>
      </c>
      <c r="T1553" s="294">
        <v>724</v>
      </c>
      <c r="U1553" s="294">
        <v>6.19</v>
      </c>
      <c r="V1553" s="294">
        <v>1</v>
      </c>
    </row>
    <row r="1554" spans="1:22" ht="13.5" customHeight="1">
      <c r="A1554" s="509"/>
      <c r="B1554" s="511"/>
      <c r="C1554" s="509"/>
      <c r="D1554" s="293" t="s">
        <v>750</v>
      </c>
      <c r="E1554" s="293">
        <v>79.099999999999994</v>
      </c>
      <c r="F1554" s="293">
        <v>150</v>
      </c>
      <c r="G1554" s="293">
        <v>9.17</v>
      </c>
      <c r="H1554" s="293">
        <v>40.69</v>
      </c>
      <c r="I1554" s="293">
        <v>343.7</v>
      </c>
      <c r="J1554" s="293">
        <v>22.04</v>
      </c>
      <c r="K1554" s="293">
        <v>54.2</v>
      </c>
      <c r="L1554" s="293">
        <v>142.56</v>
      </c>
      <c r="M1554" s="293">
        <v>135.66999999999999</v>
      </c>
      <c r="N1554" s="293">
        <v>95.17</v>
      </c>
      <c r="O1554" s="293">
        <v>26.92</v>
      </c>
      <c r="P1554" s="293">
        <v>354.69</v>
      </c>
      <c r="Q1554" s="293">
        <v>343.13</v>
      </c>
      <c r="R1554" s="294"/>
      <c r="S1554" s="294">
        <v>348.91</v>
      </c>
      <c r="T1554" s="294">
        <v>697.82</v>
      </c>
      <c r="U1554" s="294">
        <v>3.64</v>
      </c>
      <c r="V1554" s="294">
        <v>1</v>
      </c>
    </row>
    <row r="1555" spans="1:22" ht="13.5" customHeight="1">
      <c r="A1555" s="509"/>
      <c r="B1555" s="511"/>
      <c r="C1555" s="509"/>
      <c r="D1555" s="293" t="s">
        <v>1150</v>
      </c>
      <c r="E1555" s="293">
        <v>87.9</v>
      </c>
      <c r="F1555" s="293">
        <v>143</v>
      </c>
      <c r="G1555" s="293">
        <v>8.82</v>
      </c>
      <c r="H1555" s="293">
        <v>35.28</v>
      </c>
      <c r="I1555" s="293">
        <v>300</v>
      </c>
      <c r="J1555" s="293">
        <v>26.47</v>
      </c>
      <c r="K1555" s="293">
        <v>75.03</v>
      </c>
      <c r="L1555" s="293">
        <v>106.3</v>
      </c>
      <c r="M1555" s="293">
        <v>102.42</v>
      </c>
      <c r="N1555" s="293">
        <v>96.35</v>
      </c>
      <c r="O1555" s="293">
        <v>29.11</v>
      </c>
      <c r="P1555" s="293">
        <v>275.26</v>
      </c>
      <c r="Q1555" s="293">
        <v>280.41000000000003</v>
      </c>
      <c r="R1555" s="294"/>
      <c r="S1555" s="294">
        <v>277.83999999999997</v>
      </c>
      <c r="T1555" s="294">
        <v>693.77</v>
      </c>
      <c r="U1555" s="294">
        <v>4.8499999999999996</v>
      </c>
      <c r="V1555" s="294">
        <v>1</v>
      </c>
    </row>
    <row r="1556" spans="1:22" ht="13.5" customHeight="1">
      <c r="A1556" s="509"/>
      <c r="B1556" s="511"/>
      <c r="C1556" s="509"/>
      <c r="D1556" s="293" t="s">
        <v>1139</v>
      </c>
      <c r="E1556" s="293">
        <v>105.2</v>
      </c>
      <c r="F1556" s="293">
        <v>154</v>
      </c>
      <c r="G1556" s="293">
        <v>7.2</v>
      </c>
      <c r="H1556" s="293">
        <v>25.9</v>
      </c>
      <c r="I1556" s="293">
        <v>259.7</v>
      </c>
      <c r="J1556" s="293">
        <v>21</v>
      </c>
      <c r="K1556" s="293">
        <v>81</v>
      </c>
      <c r="L1556" s="293">
        <v>148.9</v>
      </c>
      <c r="M1556" s="293">
        <v>123.2</v>
      </c>
      <c r="N1556" s="293">
        <v>82.7</v>
      </c>
      <c r="O1556" s="293">
        <v>26.3</v>
      </c>
      <c r="P1556" s="293">
        <v>305.2</v>
      </c>
      <c r="Q1556" s="293">
        <v>309.10000000000002</v>
      </c>
      <c r="R1556" s="294"/>
      <c r="S1556" s="294">
        <v>307.14999999999998</v>
      </c>
      <c r="T1556" s="294">
        <v>678.48</v>
      </c>
      <c r="U1556" s="294">
        <v>4.9000000000000004</v>
      </c>
      <c r="V1556" s="294">
        <v>1</v>
      </c>
    </row>
    <row r="1557" spans="1:22" ht="13.5" customHeight="1">
      <c r="A1557" s="509"/>
      <c r="B1557" s="511"/>
      <c r="C1557" s="509"/>
      <c r="D1557" s="293" t="s">
        <v>1151</v>
      </c>
      <c r="E1557" s="293">
        <v>83.3</v>
      </c>
      <c r="F1557" s="293">
        <v>145</v>
      </c>
      <c r="G1557" s="293">
        <v>8.1999999999999993</v>
      </c>
      <c r="H1557" s="293">
        <v>38.24</v>
      </c>
      <c r="I1557" s="293">
        <v>366.3</v>
      </c>
      <c r="J1557" s="293">
        <v>22.5</v>
      </c>
      <c r="K1557" s="293">
        <v>58.8</v>
      </c>
      <c r="L1557" s="293">
        <v>125</v>
      </c>
      <c r="M1557" s="293">
        <v>110</v>
      </c>
      <c r="N1557" s="293">
        <v>87</v>
      </c>
      <c r="O1557" s="293">
        <v>26</v>
      </c>
      <c r="P1557" s="293">
        <v>293.60000000000002</v>
      </c>
      <c r="Q1557" s="293">
        <v>282.60000000000002</v>
      </c>
      <c r="R1557" s="294"/>
      <c r="S1557" s="294">
        <v>288.10000000000002</v>
      </c>
      <c r="T1557" s="294">
        <v>640.20000000000005</v>
      </c>
      <c r="U1557" s="294">
        <v>-2.0499999999999998</v>
      </c>
      <c r="V1557" s="294">
        <v>1</v>
      </c>
    </row>
    <row r="1558" spans="1:22" ht="13.5" customHeight="1">
      <c r="A1558" s="509"/>
      <c r="B1558" s="511"/>
      <c r="C1558" s="509"/>
      <c r="D1558" s="293" t="s">
        <v>1140</v>
      </c>
      <c r="E1558" s="293">
        <v>93.5</v>
      </c>
      <c r="F1558" s="293">
        <v>151</v>
      </c>
      <c r="G1558" s="293">
        <v>6</v>
      </c>
      <c r="H1558" s="293">
        <v>28.2</v>
      </c>
      <c r="I1558" s="293">
        <v>370</v>
      </c>
      <c r="J1558" s="293">
        <v>22.3</v>
      </c>
      <c r="K1558" s="293">
        <v>79.099999999999994</v>
      </c>
      <c r="L1558" s="293">
        <v>124.7</v>
      </c>
      <c r="M1558" s="293">
        <v>113.6</v>
      </c>
      <c r="N1558" s="293">
        <v>91.3</v>
      </c>
      <c r="O1558" s="293">
        <v>27.6</v>
      </c>
      <c r="P1558" s="293">
        <v>159.19999999999999</v>
      </c>
      <c r="Q1558" s="293">
        <v>166.3</v>
      </c>
      <c r="R1558" s="294"/>
      <c r="S1558" s="294">
        <v>162.85</v>
      </c>
      <c r="T1558" s="294">
        <v>651</v>
      </c>
      <c r="U1558" s="294">
        <v>7.1</v>
      </c>
      <c r="V1558" s="294">
        <v>1</v>
      </c>
    </row>
    <row r="1559" spans="1:22" ht="13.5" customHeight="1">
      <c r="A1559" s="509"/>
      <c r="B1559" s="511"/>
      <c r="C1559" s="509"/>
      <c r="D1559" s="293" t="s">
        <v>754</v>
      </c>
      <c r="E1559" s="293">
        <v>100</v>
      </c>
      <c r="F1559" s="293">
        <v>141</v>
      </c>
      <c r="G1559" s="293">
        <v>7.8</v>
      </c>
      <c r="H1559" s="293">
        <v>38.4</v>
      </c>
      <c r="I1559" s="293">
        <v>392.3</v>
      </c>
      <c r="J1559" s="293">
        <v>23.4</v>
      </c>
      <c r="K1559" s="293">
        <v>60.9</v>
      </c>
      <c r="L1559" s="293">
        <v>120.7</v>
      </c>
      <c r="M1559" s="293">
        <v>112.1</v>
      </c>
      <c r="N1559" s="293">
        <v>92.8</v>
      </c>
      <c r="O1559" s="293">
        <v>30.1</v>
      </c>
      <c r="P1559" s="293">
        <v>341.5</v>
      </c>
      <c r="Q1559" s="293">
        <v>326.2</v>
      </c>
      <c r="R1559" s="294"/>
      <c r="S1559" s="294">
        <v>333.9</v>
      </c>
      <c r="T1559" s="294">
        <v>667.7</v>
      </c>
      <c r="U1559" s="294">
        <v>2.88</v>
      </c>
      <c r="V1559" s="294">
        <v>2</v>
      </c>
    </row>
    <row r="1560" spans="1:22" ht="13.5" customHeight="1">
      <c r="A1560" s="509"/>
      <c r="B1560" s="511"/>
      <c r="C1560" s="509"/>
      <c r="D1560" s="293" t="s">
        <v>1145</v>
      </c>
      <c r="E1560" s="293">
        <v>96.6</v>
      </c>
      <c r="F1560" s="293">
        <v>143</v>
      </c>
      <c r="G1560" s="293">
        <v>5.5</v>
      </c>
      <c r="H1560" s="293">
        <v>33</v>
      </c>
      <c r="I1560" s="293">
        <v>498.2</v>
      </c>
      <c r="J1560" s="293">
        <v>24.6</v>
      </c>
      <c r="K1560" s="293">
        <v>74.5</v>
      </c>
      <c r="L1560" s="293">
        <v>101.43</v>
      </c>
      <c r="M1560" s="293">
        <v>93.79</v>
      </c>
      <c r="N1560" s="293">
        <v>92.46</v>
      </c>
      <c r="O1560" s="293">
        <v>25.03</v>
      </c>
      <c r="P1560" s="293">
        <v>275.06</v>
      </c>
      <c r="Q1560" s="293">
        <v>288.52</v>
      </c>
      <c r="R1560" s="294"/>
      <c r="S1560" s="294">
        <v>281.79000000000002</v>
      </c>
      <c r="T1560" s="294">
        <v>563.57000000000005</v>
      </c>
      <c r="U1560" s="294">
        <v>5.94</v>
      </c>
      <c r="V1560" s="294">
        <v>1</v>
      </c>
    </row>
    <row r="1561" spans="1:22" ht="13.5" customHeight="1">
      <c r="A1561" s="509"/>
      <c r="B1561" s="511"/>
      <c r="C1561" s="509"/>
      <c r="D1561" s="280" t="s">
        <v>702</v>
      </c>
      <c r="E1561" s="293">
        <v>107.5</v>
      </c>
      <c r="F1561" s="293">
        <v>148</v>
      </c>
      <c r="G1561" s="293">
        <v>8.1</v>
      </c>
      <c r="H1561" s="293">
        <v>34.9</v>
      </c>
      <c r="I1561" s="293">
        <v>330.86</v>
      </c>
      <c r="J1561" s="293">
        <v>24.2</v>
      </c>
      <c r="K1561" s="293">
        <v>69.34</v>
      </c>
      <c r="L1561" s="293">
        <v>110.5</v>
      </c>
      <c r="M1561" s="293">
        <v>108.4</v>
      </c>
      <c r="N1561" s="293">
        <v>98.1</v>
      </c>
      <c r="O1561" s="293">
        <v>29.4</v>
      </c>
      <c r="P1561" s="293">
        <v>352.6</v>
      </c>
      <c r="Q1561" s="293">
        <v>358.9</v>
      </c>
      <c r="R1561" s="294"/>
      <c r="S1561" s="294">
        <v>355.75</v>
      </c>
      <c r="T1561" s="294">
        <v>711.5</v>
      </c>
      <c r="U1561" s="294">
        <v>4.5599999999999996</v>
      </c>
      <c r="V1561" s="294">
        <v>1</v>
      </c>
    </row>
    <row r="1562" spans="1:22" ht="13.5" customHeight="1">
      <c r="A1562" s="509"/>
      <c r="B1562" s="511"/>
      <c r="C1562" s="509"/>
      <c r="D1562" s="293" t="s">
        <v>1152</v>
      </c>
      <c r="E1562" s="293">
        <v>82.2</v>
      </c>
      <c r="F1562" s="293">
        <v>145</v>
      </c>
      <c r="G1562" s="293">
        <v>7.6</v>
      </c>
      <c r="H1562" s="293">
        <v>31.8</v>
      </c>
      <c r="I1562" s="293">
        <v>318.39999999999998</v>
      </c>
      <c r="J1562" s="293">
        <v>21.1</v>
      </c>
      <c r="K1562" s="293">
        <v>66.400000000000006</v>
      </c>
      <c r="L1562" s="293">
        <v>129</v>
      </c>
      <c r="M1562" s="293">
        <v>118</v>
      </c>
      <c r="N1562" s="293">
        <v>91.5</v>
      </c>
      <c r="O1562" s="293">
        <v>27.2</v>
      </c>
      <c r="P1562" s="293">
        <v>338.89</v>
      </c>
      <c r="Q1562" s="293">
        <v>340.25</v>
      </c>
      <c r="R1562" s="294"/>
      <c r="S1562" s="294">
        <v>339.57</v>
      </c>
      <c r="T1562" s="294">
        <v>679.14</v>
      </c>
      <c r="U1562" s="294">
        <v>5.48</v>
      </c>
      <c r="V1562" s="294">
        <v>1</v>
      </c>
    </row>
    <row r="1563" spans="1:22" ht="13.5" customHeight="1">
      <c r="A1563" s="509"/>
      <c r="B1563" s="511"/>
      <c r="C1563" s="509"/>
      <c r="D1563" s="755" t="s">
        <v>707</v>
      </c>
      <c r="E1563" s="755">
        <v>94.2</v>
      </c>
      <c r="F1563" s="755">
        <v>146.19999999999999</v>
      </c>
      <c r="G1563" s="755">
        <v>7.7</v>
      </c>
      <c r="H1563" s="755">
        <v>34.299999999999997</v>
      </c>
      <c r="I1563" s="755">
        <v>352.6</v>
      </c>
      <c r="J1563" s="755">
        <v>23.8</v>
      </c>
      <c r="K1563" s="755">
        <v>70.2</v>
      </c>
      <c r="L1563" s="756">
        <v>124</v>
      </c>
      <c r="M1563" s="755">
        <v>113.2</v>
      </c>
      <c r="N1563" s="755">
        <v>91.5</v>
      </c>
      <c r="O1563" s="755">
        <v>27.5</v>
      </c>
      <c r="P1563" s="755">
        <v>304.88</v>
      </c>
      <c r="Q1563" s="755">
        <v>306.66000000000003</v>
      </c>
      <c r="R1563" s="755"/>
      <c r="S1563" s="755">
        <v>305.79000000000002</v>
      </c>
      <c r="T1563" s="755">
        <v>670.72</v>
      </c>
      <c r="U1563" s="755">
        <v>4.3</v>
      </c>
      <c r="V1563" s="755">
        <v>1</v>
      </c>
    </row>
    <row r="1564" spans="1:22" ht="13.5" customHeight="1">
      <c r="A1564" s="509" t="s">
        <v>865</v>
      </c>
      <c r="B1564" s="784" t="s">
        <v>1188</v>
      </c>
      <c r="C1564" s="509" t="s">
        <v>1153</v>
      </c>
      <c r="D1564" s="489" t="s">
        <v>810</v>
      </c>
      <c r="E1564" s="271">
        <v>97</v>
      </c>
      <c r="F1564" s="271">
        <v>153</v>
      </c>
      <c r="G1564" s="271">
        <v>6.8</v>
      </c>
      <c r="H1564" s="271">
        <v>28.6</v>
      </c>
      <c r="I1564" s="271">
        <v>322.2</v>
      </c>
      <c r="J1564" s="271">
        <v>22.9</v>
      </c>
      <c r="K1564" s="271">
        <v>80.3</v>
      </c>
      <c r="L1564" s="271">
        <v>128.5</v>
      </c>
      <c r="M1564" s="271">
        <v>122.9</v>
      </c>
      <c r="N1564" s="271">
        <v>95.6</v>
      </c>
      <c r="O1564" s="271">
        <v>26</v>
      </c>
      <c r="P1564" s="271">
        <v>15.52</v>
      </c>
      <c r="Q1564" s="271">
        <v>14.39</v>
      </c>
      <c r="R1564" s="271">
        <v>14.24</v>
      </c>
      <c r="S1564" s="271">
        <v>14.72</v>
      </c>
      <c r="T1564" s="271">
        <v>735.8</v>
      </c>
      <c r="U1564" s="273">
        <v>5.95</v>
      </c>
      <c r="V1564" s="489">
        <v>3</v>
      </c>
    </row>
    <row r="1565" spans="1:22" ht="13.5" customHeight="1">
      <c r="A1565" s="774"/>
      <c r="B1565" s="785"/>
      <c r="C1565" s="774"/>
      <c r="D1565" s="489" t="s">
        <v>787</v>
      </c>
      <c r="E1565" s="271">
        <v>97.4</v>
      </c>
      <c r="F1565" s="271">
        <v>150</v>
      </c>
      <c r="G1565" s="271">
        <v>7.8</v>
      </c>
      <c r="H1565" s="271">
        <v>41.1</v>
      </c>
      <c r="I1565" s="271">
        <v>426.9</v>
      </c>
      <c r="J1565" s="271">
        <v>23.3</v>
      </c>
      <c r="K1565" s="271">
        <v>56.7</v>
      </c>
      <c r="L1565" s="271">
        <v>137.1</v>
      </c>
      <c r="M1565" s="271">
        <v>123.5</v>
      </c>
      <c r="N1565" s="271">
        <v>90.1</v>
      </c>
      <c r="O1565" s="271">
        <v>25.3</v>
      </c>
      <c r="P1565" s="271">
        <v>15.6</v>
      </c>
      <c r="Q1565" s="271">
        <v>14.76</v>
      </c>
      <c r="R1565" s="271">
        <v>15.96</v>
      </c>
      <c r="S1565" s="271">
        <v>15.44</v>
      </c>
      <c r="T1565" s="271">
        <v>659.9</v>
      </c>
      <c r="U1565" s="273">
        <v>5.07</v>
      </c>
      <c r="V1565" s="489">
        <v>4</v>
      </c>
    </row>
    <row r="1566" spans="1:22" ht="13.5" customHeight="1">
      <c r="A1566" s="774"/>
      <c r="B1566" s="785"/>
      <c r="C1566" s="774"/>
      <c r="D1566" s="489" t="s">
        <v>799</v>
      </c>
      <c r="E1566" s="271">
        <v>106.7</v>
      </c>
      <c r="F1566" s="271">
        <v>146</v>
      </c>
      <c r="G1566" s="271">
        <v>7.2</v>
      </c>
      <c r="H1566" s="271">
        <v>27.8</v>
      </c>
      <c r="I1566" s="271">
        <v>286.10000000000002</v>
      </c>
      <c r="J1566" s="271">
        <v>22</v>
      </c>
      <c r="K1566" s="271">
        <v>79.099999999999994</v>
      </c>
      <c r="L1566" s="271">
        <v>126.8</v>
      </c>
      <c r="M1566" s="271">
        <v>115.4</v>
      </c>
      <c r="N1566" s="271">
        <v>91</v>
      </c>
      <c r="O1566" s="271">
        <v>27.4</v>
      </c>
      <c r="P1566" s="271">
        <v>13.54</v>
      </c>
      <c r="Q1566" s="271">
        <v>13.62</v>
      </c>
      <c r="R1566" s="271">
        <v>13.55</v>
      </c>
      <c r="S1566" s="271">
        <v>13.57</v>
      </c>
      <c r="T1566" s="271">
        <v>678.5</v>
      </c>
      <c r="U1566" s="273">
        <v>7.53</v>
      </c>
      <c r="V1566" s="489">
        <v>3</v>
      </c>
    </row>
    <row r="1567" spans="1:22" ht="13.5" customHeight="1">
      <c r="A1567" s="774"/>
      <c r="B1567" s="785"/>
      <c r="C1567" s="774"/>
      <c r="D1567" s="489" t="s">
        <v>834</v>
      </c>
      <c r="E1567" s="271">
        <v>104.2</v>
      </c>
      <c r="F1567" s="271">
        <v>166</v>
      </c>
      <c r="G1567" s="271">
        <v>4.2</v>
      </c>
      <c r="H1567" s="271">
        <v>38.4</v>
      </c>
      <c r="I1567" s="271">
        <v>914</v>
      </c>
      <c r="J1567" s="271">
        <v>27.4</v>
      </c>
      <c r="K1567" s="271">
        <v>71.400000000000006</v>
      </c>
      <c r="L1567" s="271">
        <v>81.599999999999994</v>
      </c>
      <c r="M1567" s="271">
        <v>63.1</v>
      </c>
      <c r="N1567" s="271">
        <v>77.3</v>
      </c>
      <c r="O1567" s="271">
        <v>27.3</v>
      </c>
      <c r="P1567" s="271">
        <v>12.32</v>
      </c>
      <c r="Q1567" s="271">
        <v>13.22</v>
      </c>
      <c r="R1567" s="271">
        <v>12.26</v>
      </c>
      <c r="S1567" s="271">
        <v>12.6</v>
      </c>
      <c r="T1567" s="271">
        <v>630</v>
      </c>
      <c r="U1567" s="273">
        <v>5.0999999999999996</v>
      </c>
      <c r="V1567" s="489">
        <v>2</v>
      </c>
    </row>
    <row r="1568" spans="1:22" ht="13.5" customHeight="1">
      <c r="A1568" s="774"/>
      <c r="B1568" s="785"/>
      <c r="C1568" s="774"/>
      <c r="D1568" s="489" t="s">
        <v>819</v>
      </c>
      <c r="E1568" s="271">
        <v>97.8</v>
      </c>
      <c r="F1568" s="271">
        <v>156</v>
      </c>
      <c r="G1568" s="271">
        <v>9.3000000000000007</v>
      </c>
      <c r="H1568" s="271">
        <v>32.799999999999997</v>
      </c>
      <c r="I1568" s="271">
        <v>352.7</v>
      </c>
      <c r="J1568" s="271">
        <v>21.9</v>
      </c>
      <c r="K1568" s="271">
        <v>66.900000000000006</v>
      </c>
      <c r="L1568" s="271">
        <v>132.9</v>
      </c>
      <c r="M1568" s="271">
        <v>119.4</v>
      </c>
      <c r="N1568" s="271">
        <v>89.9</v>
      </c>
      <c r="O1568" s="271">
        <v>24.6</v>
      </c>
      <c r="P1568" s="271">
        <v>11.96</v>
      </c>
      <c r="Q1568" s="271">
        <v>11.8</v>
      </c>
      <c r="R1568" s="271">
        <v>11.88</v>
      </c>
      <c r="S1568" s="271">
        <v>11.88</v>
      </c>
      <c r="T1568" s="271">
        <v>594</v>
      </c>
      <c r="U1568" s="273">
        <v>3.21</v>
      </c>
      <c r="V1568" s="489">
        <v>3</v>
      </c>
    </row>
    <row r="1569" spans="1:22" ht="13.5" customHeight="1">
      <c r="A1569" s="774"/>
      <c r="B1569" s="785"/>
      <c r="C1569" s="774"/>
      <c r="D1569" s="489" t="s">
        <v>816</v>
      </c>
      <c r="E1569" s="271">
        <v>97</v>
      </c>
      <c r="F1569" s="271">
        <v>158</v>
      </c>
      <c r="G1569" s="271">
        <v>9.1</v>
      </c>
      <c r="H1569" s="271">
        <v>33.1</v>
      </c>
      <c r="I1569" s="271">
        <v>364.2</v>
      </c>
      <c r="J1569" s="271">
        <v>22.7</v>
      </c>
      <c r="K1569" s="271">
        <v>68.5</v>
      </c>
      <c r="L1569" s="271">
        <v>125.8</v>
      </c>
      <c r="M1569" s="271">
        <v>124.4</v>
      </c>
      <c r="N1569" s="271">
        <v>98.9</v>
      </c>
      <c r="O1569" s="271">
        <v>26.8</v>
      </c>
      <c r="P1569" s="271">
        <v>16.89</v>
      </c>
      <c r="Q1569" s="271">
        <v>17.21</v>
      </c>
      <c r="R1569" s="271">
        <v>16.84</v>
      </c>
      <c r="S1569" s="271">
        <v>16.98</v>
      </c>
      <c r="T1569" s="271">
        <v>849</v>
      </c>
      <c r="U1569" s="273">
        <v>4.5</v>
      </c>
      <c r="V1569" s="489">
        <v>4</v>
      </c>
    </row>
    <row r="1570" spans="1:22" ht="13.5" customHeight="1">
      <c r="A1570" s="774"/>
      <c r="B1570" s="785"/>
      <c r="C1570" s="774"/>
      <c r="D1570" s="489" t="s">
        <v>809</v>
      </c>
      <c r="E1570" s="271">
        <v>98</v>
      </c>
      <c r="F1570" s="271">
        <v>156</v>
      </c>
      <c r="G1570" s="271">
        <v>8.1999999999999993</v>
      </c>
      <c r="H1570" s="271">
        <v>30.1</v>
      </c>
      <c r="I1570" s="271">
        <v>265.2</v>
      </c>
      <c r="J1570" s="271">
        <v>23.9</v>
      </c>
      <c r="K1570" s="271">
        <v>79.400000000000006</v>
      </c>
      <c r="L1570" s="271">
        <v>114.3</v>
      </c>
      <c r="M1570" s="271">
        <v>110.6</v>
      </c>
      <c r="N1570" s="271">
        <v>96.7</v>
      </c>
      <c r="O1570" s="271">
        <v>25.5</v>
      </c>
      <c r="P1570" s="271">
        <v>13.9</v>
      </c>
      <c r="Q1570" s="271">
        <v>13.7</v>
      </c>
      <c r="R1570" s="271">
        <v>13.85</v>
      </c>
      <c r="S1570" s="271">
        <v>13.82</v>
      </c>
      <c r="T1570" s="271">
        <v>690.8</v>
      </c>
      <c r="U1570" s="273">
        <v>4.9400000000000004</v>
      </c>
      <c r="V1570" s="489">
        <v>3</v>
      </c>
    </row>
    <row r="1571" spans="1:22" ht="13.5" customHeight="1">
      <c r="A1571" s="774"/>
      <c r="B1571" s="785"/>
      <c r="C1571" s="774"/>
      <c r="D1571" s="489" t="s">
        <v>786</v>
      </c>
      <c r="E1571" s="271">
        <v>89.4</v>
      </c>
      <c r="F1571" s="271">
        <v>148</v>
      </c>
      <c r="G1571" s="271">
        <v>5.5</v>
      </c>
      <c r="H1571" s="271">
        <v>23.9</v>
      </c>
      <c r="I1571" s="271">
        <v>333.6</v>
      </c>
      <c r="J1571" s="271">
        <v>18.7</v>
      </c>
      <c r="K1571" s="271">
        <v>78.3</v>
      </c>
      <c r="L1571" s="271">
        <v>116.3</v>
      </c>
      <c r="M1571" s="271">
        <v>112.5</v>
      </c>
      <c r="N1571" s="271">
        <v>96.7</v>
      </c>
      <c r="O1571" s="271">
        <v>28.4</v>
      </c>
      <c r="P1571" s="271">
        <v>13.9</v>
      </c>
      <c r="Q1571" s="271">
        <v>13.92</v>
      </c>
      <c r="R1571" s="271">
        <v>13.85</v>
      </c>
      <c r="S1571" s="271">
        <v>13.89</v>
      </c>
      <c r="T1571" s="271">
        <v>694.5</v>
      </c>
      <c r="U1571" s="273">
        <v>5.39</v>
      </c>
      <c r="V1571" s="489">
        <v>2</v>
      </c>
    </row>
    <row r="1572" spans="1:22" ht="13.5" customHeight="1">
      <c r="A1572" s="774"/>
      <c r="B1572" s="785"/>
      <c r="C1572" s="774"/>
      <c r="D1572" s="489" t="s">
        <v>813</v>
      </c>
      <c r="E1572" s="271">
        <v>86</v>
      </c>
      <c r="F1572" s="271">
        <v>153</v>
      </c>
      <c r="G1572" s="271">
        <v>10.4</v>
      </c>
      <c r="H1572" s="271">
        <v>24.6</v>
      </c>
      <c r="I1572" s="271">
        <v>136.5</v>
      </c>
      <c r="J1572" s="271">
        <v>16.8</v>
      </c>
      <c r="K1572" s="271">
        <v>68.3</v>
      </c>
      <c r="L1572" s="271">
        <v>138.4</v>
      </c>
      <c r="M1572" s="271">
        <v>134.1</v>
      </c>
      <c r="N1572" s="271">
        <v>96.9</v>
      </c>
      <c r="O1572" s="271">
        <v>26.9</v>
      </c>
      <c r="P1572" s="271">
        <v>11.7</v>
      </c>
      <c r="Q1572" s="271">
        <v>12</v>
      </c>
      <c r="R1572" s="271">
        <v>12.5</v>
      </c>
      <c r="S1572" s="271">
        <v>12.1</v>
      </c>
      <c r="T1572" s="271">
        <v>605</v>
      </c>
      <c r="U1572" s="273">
        <v>1.7</v>
      </c>
      <c r="V1572" s="489">
        <v>3</v>
      </c>
    </row>
    <row r="1573" spans="1:22" ht="13.5" customHeight="1">
      <c r="A1573" s="774"/>
      <c r="B1573" s="785"/>
      <c r="C1573" s="774"/>
      <c r="D1573" s="489" t="s">
        <v>814</v>
      </c>
      <c r="E1573" s="271">
        <v>101.1</v>
      </c>
      <c r="F1573" s="271">
        <v>154</v>
      </c>
      <c r="G1573" s="271">
        <v>3.9</v>
      </c>
      <c r="H1573" s="271">
        <v>28.9</v>
      </c>
      <c r="I1573" s="271">
        <v>641.9</v>
      </c>
      <c r="J1573" s="271">
        <v>19.2</v>
      </c>
      <c r="K1573" s="271">
        <v>66.7</v>
      </c>
      <c r="L1573" s="271">
        <v>137</v>
      </c>
      <c r="M1573" s="271">
        <v>132.30000000000001</v>
      </c>
      <c r="N1573" s="271">
        <v>96.6</v>
      </c>
      <c r="O1573" s="271">
        <v>28</v>
      </c>
      <c r="P1573" s="271">
        <v>16.3</v>
      </c>
      <c r="Q1573" s="271">
        <v>16.739999999999998</v>
      </c>
      <c r="R1573" s="271">
        <v>15.69</v>
      </c>
      <c r="S1573" s="271">
        <v>16.239999999999998</v>
      </c>
      <c r="T1573" s="271">
        <v>705</v>
      </c>
      <c r="U1573" s="273">
        <v>4.04</v>
      </c>
      <c r="V1573" s="489">
        <v>3</v>
      </c>
    </row>
    <row r="1574" spans="1:22" ht="13.5" customHeight="1">
      <c r="A1574" s="774"/>
      <c r="B1574" s="785"/>
      <c r="C1574" s="774"/>
      <c r="D1574" s="489" t="s">
        <v>793</v>
      </c>
      <c r="E1574" s="271">
        <v>97.1</v>
      </c>
      <c r="F1574" s="271">
        <v>161</v>
      </c>
      <c r="G1574" s="271">
        <v>5.8</v>
      </c>
      <c r="H1574" s="271">
        <v>26.8</v>
      </c>
      <c r="I1574" s="271">
        <v>365.8</v>
      </c>
      <c r="J1574" s="271">
        <v>20.100000000000001</v>
      </c>
      <c r="K1574" s="271">
        <v>75</v>
      </c>
      <c r="L1574" s="271">
        <v>139.6</v>
      </c>
      <c r="M1574" s="271">
        <v>134.4</v>
      </c>
      <c r="N1574" s="271">
        <v>96.3</v>
      </c>
      <c r="O1574" s="271">
        <v>25.1</v>
      </c>
      <c r="P1574" s="271">
        <v>13.3</v>
      </c>
      <c r="Q1574" s="271">
        <v>13.24</v>
      </c>
      <c r="R1574" s="271">
        <v>13.2</v>
      </c>
      <c r="S1574" s="271">
        <v>13.25</v>
      </c>
      <c r="T1574" s="271">
        <v>662.5</v>
      </c>
      <c r="U1574" s="273">
        <v>0.15</v>
      </c>
      <c r="V1574" s="489">
        <v>7</v>
      </c>
    </row>
    <row r="1575" spans="1:22" ht="13.5" customHeight="1">
      <c r="A1575" s="774"/>
      <c r="B1575" s="785"/>
      <c r="C1575" s="774"/>
      <c r="D1575" s="490" t="s">
        <v>745</v>
      </c>
      <c r="E1575" s="304">
        <v>97.427272727272737</v>
      </c>
      <c r="F1575" s="304">
        <v>154.63636363636363</v>
      </c>
      <c r="G1575" s="304">
        <v>7.1090909090909093</v>
      </c>
      <c r="H1575" s="304">
        <v>30.554545454545451</v>
      </c>
      <c r="I1575" s="304">
        <v>400.82727272727266</v>
      </c>
      <c r="J1575" s="304">
        <v>21.718181818181815</v>
      </c>
      <c r="K1575" s="304">
        <v>71.872727272727261</v>
      </c>
      <c r="L1575" s="304">
        <v>125.29999999999997</v>
      </c>
      <c r="M1575" s="304">
        <v>117.50909090909092</v>
      </c>
      <c r="N1575" s="304">
        <v>93.272727272727266</v>
      </c>
      <c r="O1575" s="304">
        <v>26.481818181818188</v>
      </c>
      <c r="P1575" s="304">
        <v>14.084545454545458</v>
      </c>
      <c r="Q1575" s="304">
        <v>14.054545454545456</v>
      </c>
      <c r="R1575" s="304">
        <v>13.983636363636363</v>
      </c>
      <c r="S1575" s="304">
        <v>14.044545454545455</v>
      </c>
      <c r="T1575" s="304">
        <v>682.27272727272725</v>
      </c>
      <c r="U1575" s="270">
        <v>4.3431717387979782</v>
      </c>
      <c r="V1575" s="490">
        <v>2</v>
      </c>
    </row>
    <row r="1576" spans="1:22" ht="13.5" customHeight="1">
      <c r="A1576" s="509" t="s">
        <v>943</v>
      </c>
      <c r="B1576" s="785"/>
      <c r="C1576" s="509" t="s">
        <v>1154</v>
      </c>
      <c r="D1576" s="265" t="s">
        <v>810</v>
      </c>
      <c r="E1576" s="266">
        <v>97</v>
      </c>
      <c r="F1576" s="266">
        <v>154</v>
      </c>
      <c r="G1576" s="266">
        <v>8</v>
      </c>
      <c r="H1576" s="266">
        <v>30.1</v>
      </c>
      <c r="I1576" s="266">
        <v>276.3</v>
      </c>
      <c r="J1576" s="266">
        <v>21.8</v>
      </c>
      <c r="K1576" s="266">
        <v>72.5</v>
      </c>
      <c r="L1576" s="266">
        <v>126.3</v>
      </c>
      <c r="M1576" s="266">
        <v>122.6</v>
      </c>
      <c r="N1576" s="266">
        <v>97</v>
      </c>
      <c r="O1576" s="266">
        <v>26.8</v>
      </c>
      <c r="P1576" s="266">
        <v>15.28</v>
      </c>
      <c r="Q1576" s="266">
        <v>15.82</v>
      </c>
      <c r="R1576" s="266">
        <v>15.37</v>
      </c>
      <c r="S1576" s="266">
        <v>15.49</v>
      </c>
      <c r="T1576" s="266">
        <v>774.5</v>
      </c>
      <c r="U1576" s="267">
        <v>7</v>
      </c>
      <c r="V1576" s="306">
        <v>1</v>
      </c>
    </row>
    <row r="1577" spans="1:22" ht="13.5" customHeight="1">
      <c r="A1577" s="774"/>
      <c r="B1577" s="785"/>
      <c r="C1577" s="774"/>
      <c r="D1577" s="265" t="s">
        <v>787</v>
      </c>
      <c r="E1577" s="266">
        <v>116</v>
      </c>
      <c r="F1577" s="266">
        <v>153</v>
      </c>
      <c r="G1577" s="266">
        <v>8</v>
      </c>
      <c r="H1577" s="266">
        <v>33.799999999999997</v>
      </c>
      <c r="I1577" s="266">
        <v>420.4</v>
      </c>
      <c r="J1577" s="266">
        <v>24.4</v>
      </c>
      <c r="K1577" s="266">
        <v>72.2</v>
      </c>
      <c r="L1577" s="266">
        <v>127.1</v>
      </c>
      <c r="M1577" s="266">
        <v>118.9</v>
      </c>
      <c r="N1577" s="266">
        <v>93.5</v>
      </c>
      <c r="O1577" s="266">
        <v>24.85</v>
      </c>
      <c r="P1577" s="266">
        <v>16.239999999999998</v>
      </c>
      <c r="Q1577" s="266">
        <v>16.440000000000001</v>
      </c>
      <c r="R1577" s="266">
        <v>16.52</v>
      </c>
      <c r="S1577" s="266">
        <v>16.399999999999999</v>
      </c>
      <c r="T1577" s="266">
        <v>700.9</v>
      </c>
      <c r="U1577" s="267">
        <v>3.9740000000000002</v>
      </c>
      <c r="V1577" s="306">
        <v>7</v>
      </c>
    </row>
    <row r="1578" spans="1:22" ht="13.5" customHeight="1">
      <c r="A1578" s="774"/>
      <c r="B1578" s="785"/>
      <c r="C1578" s="774"/>
      <c r="D1578" s="265" t="s">
        <v>799</v>
      </c>
      <c r="E1578" s="266">
        <v>96.3</v>
      </c>
      <c r="F1578" s="266">
        <v>148</v>
      </c>
      <c r="G1578" s="266">
        <v>7.1498799999999996</v>
      </c>
      <c r="H1578" s="266">
        <v>25.1</v>
      </c>
      <c r="I1578" s="266">
        <v>251.05484287848191</v>
      </c>
      <c r="J1578" s="266">
        <v>21</v>
      </c>
      <c r="K1578" s="266">
        <v>83.665338645418316</v>
      </c>
      <c r="L1578" s="266">
        <v>122.27</v>
      </c>
      <c r="M1578" s="266">
        <v>121.04</v>
      </c>
      <c r="N1578" s="266">
        <v>98.99</v>
      </c>
      <c r="O1578" s="266">
        <v>29.27</v>
      </c>
      <c r="P1578" s="266">
        <v>14.32</v>
      </c>
      <c r="Q1578" s="266">
        <v>13.98</v>
      </c>
      <c r="R1578" s="266">
        <v>13.94</v>
      </c>
      <c r="S1578" s="266">
        <v>14.08</v>
      </c>
      <c r="T1578" s="266">
        <v>704</v>
      </c>
      <c r="U1578" s="267">
        <v>5.7533423464022757</v>
      </c>
      <c r="V1578" s="265">
        <v>1</v>
      </c>
    </row>
    <row r="1579" spans="1:22" ht="13.5" customHeight="1">
      <c r="A1579" s="774"/>
      <c r="B1579" s="785"/>
      <c r="C1579" s="774"/>
      <c r="D1579" s="265" t="s">
        <v>834</v>
      </c>
      <c r="E1579" s="266">
        <v>105.1</v>
      </c>
      <c r="F1579" s="266">
        <v>158</v>
      </c>
      <c r="G1579" s="266">
        <v>4.0999999999999996</v>
      </c>
      <c r="H1579" s="266">
        <v>34.1</v>
      </c>
      <c r="I1579" s="266">
        <v>832</v>
      </c>
      <c r="J1579" s="266">
        <v>23.3</v>
      </c>
      <c r="K1579" s="266">
        <v>68.3</v>
      </c>
      <c r="L1579" s="266">
        <v>115.5</v>
      </c>
      <c r="M1579" s="266">
        <v>113.4</v>
      </c>
      <c r="N1579" s="266">
        <v>98.2</v>
      </c>
      <c r="O1579" s="266">
        <v>26.2</v>
      </c>
      <c r="P1579" s="266">
        <v>13.58</v>
      </c>
      <c r="Q1579" s="266">
        <v>13.42</v>
      </c>
      <c r="R1579" s="266">
        <v>13.64</v>
      </c>
      <c r="S1579" s="266">
        <v>13.55</v>
      </c>
      <c r="T1579" s="266">
        <v>677.33</v>
      </c>
      <c r="U1579" s="267">
        <v>7.94</v>
      </c>
      <c r="V1579" s="306">
        <v>1</v>
      </c>
    </row>
    <row r="1580" spans="1:22" ht="13.5" customHeight="1">
      <c r="A1580" s="774"/>
      <c r="B1580" s="785"/>
      <c r="C1580" s="774"/>
      <c r="D1580" s="265" t="s">
        <v>819</v>
      </c>
      <c r="E1580" s="266">
        <v>91.2</v>
      </c>
      <c r="F1580" s="266">
        <v>148</v>
      </c>
      <c r="G1580" s="266">
        <v>8.6</v>
      </c>
      <c r="H1580" s="266">
        <v>28.68</v>
      </c>
      <c r="I1580" s="266">
        <v>333.49</v>
      </c>
      <c r="J1580" s="266">
        <v>22.8</v>
      </c>
      <c r="K1580" s="266">
        <v>79.5</v>
      </c>
      <c r="L1580" s="266">
        <v>128.28</v>
      </c>
      <c r="M1580" s="266">
        <v>115.51</v>
      </c>
      <c r="N1580" s="266">
        <v>90.04</v>
      </c>
      <c r="O1580" s="266">
        <v>26.48</v>
      </c>
      <c r="P1580" s="266">
        <v>14.02</v>
      </c>
      <c r="Q1580" s="266">
        <v>13.96</v>
      </c>
      <c r="R1580" s="266">
        <v>13.76</v>
      </c>
      <c r="S1580" s="266">
        <v>13.91</v>
      </c>
      <c r="T1580" s="266">
        <v>695.67</v>
      </c>
      <c r="U1580" s="267">
        <v>5.03</v>
      </c>
      <c r="V1580" s="265">
        <v>1</v>
      </c>
    </row>
    <row r="1581" spans="1:22" ht="13.5" customHeight="1">
      <c r="A1581" s="774"/>
      <c r="B1581" s="785"/>
      <c r="C1581" s="774"/>
      <c r="D1581" s="265" t="s">
        <v>835</v>
      </c>
      <c r="E1581" s="266">
        <v>90</v>
      </c>
      <c r="F1581" s="266">
        <v>154</v>
      </c>
      <c r="G1581" s="266">
        <v>7.3</v>
      </c>
      <c r="H1581" s="266">
        <v>25.9</v>
      </c>
      <c r="I1581" s="266">
        <v>355</v>
      </c>
      <c r="J1581" s="266">
        <v>20.2</v>
      </c>
      <c r="K1581" s="266">
        <v>77.900000000000006</v>
      </c>
      <c r="L1581" s="266">
        <v>130.19999999999999</v>
      </c>
      <c r="M1581" s="266">
        <v>123.3</v>
      </c>
      <c r="N1581" s="266">
        <v>94.7</v>
      </c>
      <c r="O1581" s="266">
        <v>25.6</v>
      </c>
      <c r="P1581" s="266">
        <v>16.8</v>
      </c>
      <c r="Q1581" s="266">
        <v>17.989999999999998</v>
      </c>
      <c r="R1581" s="266">
        <v>18.27</v>
      </c>
      <c r="S1581" s="266">
        <v>17.690000000000001</v>
      </c>
      <c r="T1581" s="266">
        <v>884.4</v>
      </c>
      <c r="U1581" s="267">
        <v>4.1500000000000004</v>
      </c>
      <c r="V1581" s="306">
        <v>4</v>
      </c>
    </row>
    <row r="1582" spans="1:22" ht="13.5" customHeight="1">
      <c r="A1582" s="774"/>
      <c r="B1582" s="785"/>
      <c r="C1582" s="774"/>
      <c r="D1582" s="265" t="s">
        <v>809</v>
      </c>
      <c r="E1582" s="266">
        <v>98</v>
      </c>
      <c r="F1582" s="266">
        <v>155</v>
      </c>
      <c r="G1582" s="266">
        <v>5.3</v>
      </c>
      <c r="H1582" s="266">
        <v>34.5</v>
      </c>
      <c r="I1582" s="266">
        <v>554.4</v>
      </c>
      <c r="J1582" s="266">
        <v>22.8</v>
      </c>
      <c r="K1582" s="266">
        <v>66.2</v>
      </c>
      <c r="L1582" s="266">
        <v>128.30000000000001</v>
      </c>
      <c r="M1582" s="266">
        <v>120.9</v>
      </c>
      <c r="N1582" s="266">
        <v>94.2</v>
      </c>
      <c r="O1582" s="266">
        <v>25.4</v>
      </c>
      <c r="P1582" s="266">
        <v>18.11567251</v>
      </c>
      <c r="Q1582" s="266">
        <v>18.87830409</v>
      </c>
      <c r="R1582" s="266">
        <v>17.64233918</v>
      </c>
      <c r="S1582" s="266">
        <v>18.21</v>
      </c>
      <c r="T1582" s="266">
        <v>910.6</v>
      </c>
      <c r="U1582" s="267">
        <v>9.8696911196911294</v>
      </c>
      <c r="V1582" s="306">
        <v>1</v>
      </c>
    </row>
    <row r="1583" spans="1:22" ht="13.5" customHeight="1">
      <c r="A1583" s="774"/>
      <c r="B1583" s="785"/>
      <c r="C1583" s="774"/>
      <c r="D1583" s="265" t="s">
        <v>786</v>
      </c>
      <c r="E1583" s="266">
        <v>97</v>
      </c>
      <c r="F1583" s="266">
        <v>160</v>
      </c>
      <c r="G1583" s="266">
        <v>6.5</v>
      </c>
      <c r="H1583" s="266">
        <v>27.5</v>
      </c>
      <c r="I1583" s="266">
        <v>322.3</v>
      </c>
      <c r="J1583" s="266">
        <v>24.1</v>
      </c>
      <c r="K1583" s="266">
        <v>87.7</v>
      </c>
      <c r="L1583" s="266">
        <v>128</v>
      </c>
      <c r="M1583" s="266">
        <v>123.9</v>
      </c>
      <c r="N1583" s="266">
        <v>96.76</v>
      </c>
      <c r="O1583" s="266">
        <v>26.12</v>
      </c>
      <c r="P1583" s="266">
        <v>14.39</v>
      </c>
      <c r="Q1583" s="266">
        <v>14.5</v>
      </c>
      <c r="R1583" s="266">
        <v>14.57</v>
      </c>
      <c r="S1583" s="266">
        <v>14.49</v>
      </c>
      <c r="T1583" s="266">
        <v>724.52</v>
      </c>
      <c r="U1583" s="267">
        <v>5.45</v>
      </c>
      <c r="V1583" s="306">
        <v>5</v>
      </c>
    </row>
    <row r="1584" spans="1:22" ht="13.5" customHeight="1">
      <c r="A1584" s="774"/>
      <c r="B1584" s="785"/>
      <c r="C1584" s="774"/>
      <c r="D1584" s="265" t="s">
        <v>813</v>
      </c>
      <c r="E1584" s="266">
        <v>100</v>
      </c>
      <c r="F1584" s="266">
        <v>159</v>
      </c>
      <c r="G1584" s="266">
        <v>9</v>
      </c>
      <c r="H1584" s="266">
        <v>24.8</v>
      </c>
      <c r="I1584" s="266">
        <v>175.6</v>
      </c>
      <c r="J1584" s="266">
        <v>22.4</v>
      </c>
      <c r="K1584" s="266">
        <v>90.3</v>
      </c>
      <c r="L1584" s="266">
        <v>116</v>
      </c>
      <c r="M1584" s="266">
        <v>114</v>
      </c>
      <c r="N1584" s="266">
        <v>98.3</v>
      </c>
      <c r="O1584" s="266">
        <v>27.5</v>
      </c>
      <c r="P1584" s="266">
        <v>14.9</v>
      </c>
      <c r="Q1584" s="266">
        <v>14</v>
      </c>
      <c r="R1584" s="266">
        <v>15</v>
      </c>
      <c r="S1584" s="266">
        <v>14.63</v>
      </c>
      <c r="T1584" s="266">
        <v>731.7</v>
      </c>
      <c r="U1584" s="267">
        <v>8.6999999999999993</v>
      </c>
      <c r="V1584" s="306">
        <v>1</v>
      </c>
    </row>
    <row r="1585" spans="1:22" ht="13.5" customHeight="1">
      <c r="A1585" s="774"/>
      <c r="B1585" s="785"/>
      <c r="C1585" s="774"/>
      <c r="D1585" s="265" t="s">
        <v>814</v>
      </c>
      <c r="E1585" s="266">
        <v>82.3</v>
      </c>
      <c r="F1585" s="266">
        <v>151</v>
      </c>
      <c r="G1585" s="266">
        <v>4.0999999999999996</v>
      </c>
      <c r="H1585" s="266">
        <v>23.5</v>
      </c>
      <c r="I1585" s="266">
        <v>473.2</v>
      </c>
      <c r="J1585" s="266">
        <v>18.7</v>
      </c>
      <c r="K1585" s="266">
        <v>79.599999999999994</v>
      </c>
      <c r="L1585" s="266">
        <v>147.69999999999999</v>
      </c>
      <c r="M1585" s="266">
        <v>144.69999999999999</v>
      </c>
      <c r="N1585" s="266">
        <v>98</v>
      </c>
      <c r="O1585" s="266">
        <v>28.8</v>
      </c>
      <c r="P1585" s="266">
        <v>16.82</v>
      </c>
      <c r="Q1585" s="266">
        <v>17.52</v>
      </c>
      <c r="R1585" s="266">
        <v>17.079999999999998</v>
      </c>
      <c r="S1585" s="266">
        <v>17.14</v>
      </c>
      <c r="T1585" s="266">
        <v>755.74</v>
      </c>
      <c r="U1585" s="267">
        <v>5.54</v>
      </c>
      <c r="V1585" s="306">
        <v>1</v>
      </c>
    </row>
    <row r="1586" spans="1:22" ht="13.5" customHeight="1">
      <c r="A1586" s="774"/>
      <c r="B1586" s="785"/>
      <c r="C1586" s="774"/>
      <c r="D1586" s="265" t="s">
        <v>836</v>
      </c>
      <c r="E1586" s="266">
        <v>100.95</v>
      </c>
      <c r="F1586" s="266">
        <v>161</v>
      </c>
      <c r="G1586" s="266">
        <v>4.3499999999999996</v>
      </c>
      <c r="H1586" s="266">
        <v>26.07</v>
      </c>
      <c r="I1586" s="266">
        <v>499.31</v>
      </c>
      <c r="J1586" s="266">
        <v>20.84</v>
      </c>
      <c r="K1586" s="266">
        <v>79.94</v>
      </c>
      <c r="L1586" s="266">
        <v>145.11000000000001</v>
      </c>
      <c r="M1586" s="266">
        <v>137.15</v>
      </c>
      <c r="N1586" s="266">
        <v>94.52</v>
      </c>
      <c r="O1586" s="266">
        <v>26.37</v>
      </c>
      <c r="P1586" s="266">
        <v>13.69</v>
      </c>
      <c r="Q1586" s="266">
        <v>13.43</v>
      </c>
      <c r="R1586" s="266">
        <v>13.71</v>
      </c>
      <c r="S1586" s="266">
        <v>13.61</v>
      </c>
      <c r="T1586" s="266">
        <v>680.5</v>
      </c>
      <c r="U1586" s="267">
        <v>4</v>
      </c>
      <c r="V1586" s="306">
        <v>4</v>
      </c>
    </row>
    <row r="1587" spans="1:22" ht="13.5" customHeight="1">
      <c r="A1587" s="774"/>
      <c r="B1587" s="785"/>
      <c r="C1587" s="774"/>
      <c r="D1587" s="268" t="s">
        <v>745</v>
      </c>
      <c r="E1587" s="269">
        <v>97.622727272727261</v>
      </c>
      <c r="F1587" s="269">
        <v>154.63636363636363</v>
      </c>
      <c r="G1587" s="269">
        <v>6.5818072727272714</v>
      </c>
      <c r="H1587" s="269">
        <v>28.55</v>
      </c>
      <c r="I1587" s="269">
        <v>408.45953117077113</v>
      </c>
      <c r="J1587" s="269">
        <v>22.030909090909091</v>
      </c>
      <c r="K1587" s="269">
        <v>77.982303513219861</v>
      </c>
      <c r="L1587" s="269">
        <v>128.61454545454544</v>
      </c>
      <c r="M1587" s="269">
        <v>123.21818181818183</v>
      </c>
      <c r="N1587" s="269">
        <v>95.837272727272733</v>
      </c>
      <c r="O1587" s="269">
        <v>26.671818181818182</v>
      </c>
      <c r="P1587" s="269">
        <v>15.286879319090907</v>
      </c>
      <c r="Q1587" s="269">
        <v>15.448936735454545</v>
      </c>
      <c r="R1587" s="269">
        <v>15.409303561818183</v>
      </c>
      <c r="S1587" s="269">
        <v>15.381818181818181</v>
      </c>
      <c r="T1587" s="269">
        <v>749.07818181818186</v>
      </c>
      <c r="U1587" s="270">
        <v>6.1528472377890058</v>
      </c>
      <c r="V1587" s="268">
        <v>1</v>
      </c>
    </row>
    <row r="1588" spans="1:22" ht="13.5" customHeight="1">
      <c r="A1588" s="509" t="s">
        <v>1155</v>
      </c>
      <c r="B1588" s="785"/>
      <c r="C1588" s="509" t="s">
        <v>1156</v>
      </c>
      <c r="D1588" s="489" t="s">
        <v>787</v>
      </c>
      <c r="E1588" s="271">
        <v>116</v>
      </c>
      <c r="F1588" s="271">
        <v>151</v>
      </c>
      <c r="G1588" s="271">
        <v>8.6999999999999993</v>
      </c>
      <c r="H1588" s="271">
        <v>33</v>
      </c>
      <c r="I1588" s="271">
        <v>378</v>
      </c>
      <c r="J1588" s="271">
        <v>25.8</v>
      </c>
      <c r="K1588" s="271">
        <v>78.099999999999994</v>
      </c>
      <c r="L1588" s="271">
        <v>119.1</v>
      </c>
      <c r="M1588" s="271">
        <v>115.8</v>
      </c>
      <c r="N1588" s="271">
        <v>97.2</v>
      </c>
      <c r="O1588" s="271">
        <v>24.5</v>
      </c>
      <c r="P1588" s="271">
        <v>171.4</v>
      </c>
      <c r="Q1588" s="271">
        <v>178.1</v>
      </c>
      <c r="R1588" s="271"/>
      <c r="S1588" s="271">
        <v>174.75</v>
      </c>
      <c r="T1588" s="271">
        <v>699</v>
      </c>
      <c r="U1588" s="273">
        <v>3.8</v>
      </c>
      <c r="V1588" s="489">
        <v>3</v>
      </c>
    </row>
    <row r="1589" spans="1:22" ht="13.5" customHeight="1">
      <c r="A1589" s="774"/>
      <c r="B1589" s="785"/>
      <c r="C1589" s="774"/>
      <c r="D1589" s="489" t="s">
        <v>799</v>
      </c>
      <c r="E1589" s="271">
        <v>95.7</v>
      </c>
      <c r="F1589" s="271">
        <v>148</v>
      </c>
      <c r="G1589" s="271">
        <v>7.2</v>
      </c>
      <c r="H1589" s="271">
        <v>25.6</v>
      </c>
      <c r="I1589" s="271">
        <v>255.6</v>
      </c>
      <c r="J1589" s="271">
        <v>19.5</v>
      </c>
      <c r="K1589" s="271">
        <v>76.2</v>
      </c>
      <c r="L1589" s="271">
        <v>126.2</v>
      </c>
      <c r="M1589" s="271">
        <v>122.3</v>
      </c>
      <c r="N1589" s="271">
        <v>97</v>
      </c>
      <c r="O1589" s="271">
        <v>29.5</v>
      </c>
      <c r="P1589" s="271">
        <v>350.3</v>
      </c>
      <c r="Q1589" s="271">
        <v>353.5</v>
      </c>
      <c r="R1589" s="271"/>
      <c r="S1589" s="271">
        <v>351.9</v>
      </c>
      <c r="T1589" s="271">
        <v>703.8</v>
      </c>
      <c r="U1589" s="273">
        <v>7.14</v>
      </c>
      <c r="V1589" s="489">
        <v>1</v>
      </c>
    </row>
    <row r="1590" spans="1:22" ht="13.5" customHeight="1">
      <c r="A1590" s="774"/>
      <c r="B1590" s="785"/>
      <c r="C1590" s="774"/>
      <c r="D1590" s="489" t="s">
        <v>834</v>
      </c>
      <c r="E1590" s="271">
        <v>102.1</v>
      </c>
      <c r="F1590" s="271">
        <v>159</v>
      </c>
      <c r="G1590" s="271">
        <v>4.2</v>
      </c>
      <c r="H1590" s="271">
        <v>37.5</v>
      </c>
      <c r="I1590" s="271">
        <v>893</v>
      </c>
      <c r="J1590" s="271">
        <v>23.43</v>
      </c>
      <c r="K1590" s="271">
        <v>62.5</v>
      </c>
      <c r="L1590" s="271">
        <v>107.9</v>
      </c>
      <c r="M1590" s="271">
        <v>106.5</v>
      </c>
      <c r="N1590" s="271">
        <v>98.7</v>
      </c>
      <c r="O1590" s="271">
        <v>26.2</v>
      </c>
      <c r="P1590" s="271">
        <v>210.8</v>
      </c>
      <c r="Q1590" s="271">
        <v>205.6</v>
      </c>
      <c r="R1590" s="271"/>
      <c r="S1590" s="271">
        <v>208.2</v>
      </c>
      <c r="T1590" s="271">
        <v>687.06</v>
      </c>
      <c r="U1590" s="273">
        <v>6.58</v>
      </c>
      <c r="V1590" s="489">
        <v>1</v>
      </c>
    </row>
    <row r="1591" spans="1:22" ht="13.5" customHeight="1">
      <c r="A1591" s="774"/>
      <c r="B1591" s="785"/>
      <c r="C1591" s="774"/>
      <c r="D1591" s="489" t="s">
        <v>809</v>
      </c>
      <c r="E1591" s="271">
        <v>101</v>
      </c>
      <c r="F1591" s="271">
        <v>156</v>
      </c>
      <c r="G1591" s="271">
        <v>4.2</v>
      </c>
      <c r="H1591" s="271">
        <v>30.4</v>
      </c>
      <c r="I1591" s="271">
        <v>630.29999999999995</v>
      </c>
      <c r="J1591" s="271">
        <v>25.3</v>
      </c>
      <c r="K1591" s="271">
        <v>83.4</v>
      </c>
      <c r="L1591" s="271">
        <v>162.4</v>
      </c>
      <c r="M1591" s="271">
        <v>151.69999999999999</v>
      </c>
      <c r="N1591" s="271">
        <v>93.4</v>
      </c>
      <c r="O1591" s="271">
        <v>25</v>
      </c>
      <c r="P1591" s="271">
        <v>448.4</v>
      </c>
      <c r="Q1591" s="271">
        <v>431.8</v>
      </c>
      <c r="R1591" s="271"/>
      <c r="S1591" s="271">
        <v>440.1</v>
      </c>
      <c r="T1591" s="271">
        <v>880.2</v>
      </c>
      <c r="U1591" s="273">
        <v>5.3374820488271926</v>
      </c>
      <c r="V1591" s="489">
        <v>1</v>
      </c>
    </row>
    <row r="1592" spans="1:22" ht="13.5" customHeight="1">
      <c r="A1592" s="774"/>
      <c r="B1592" s="785"/>
      <c r="C1592" s="774"/>
      <c r="D1592" s="489" t="s">
        <v>813</v>
      </c>
      <c r="E1592" s="271">
        <v>108.7</v>
      </c>
      <c r="F1592" s="271">
        <v>162</v>
      </c>
      <c r="G1592" s="271">
        <v>5.4</v>
      </c>
      <c r="H1592" s="271">
        <v>20.5</v>
      </c>
      <c r="I1592" s="271">
        <v>279.60000000000002</v>
      </c>
      <c r="J1592" s="271">
        <v>19.2</v>
      </c>
      <c r="K1592" s="271">
        <v>93.7</v>
      </c>
      <c r="L1592" s="271">
        <v>167</v>
      </c>
      <c r="M1592" s="271">
        <v>154</v>
      </c>
      <c r="N1592" s="271">
        <v>92.2</v>
      </c>
      <c r="O1592" s="271">
        <v>26.2</v>
      </c>
      <c r="P1592" s="271">
        <v>175</v>
      </c>
      <c r="Q1592" s="271">
        <v>178.8</v>
      </c>
      <c r="R1592" s="271"/>
      <c r="S1592" s="271">
        <v>176.9</v>
      </c>
      <c r="T1592" s="271">
        <v>707.5</v>
      </c>
      <c r="U1592" s="273">
        <v>7.2</v>
      </c>
      <c r="V1592" s="489">
        <v>1</v>
      </c>
    </row>
    <row r="1593" spans="1:22" ht="13.5" customHeight="1">
      <c r="A1593" s="774"/>
      <c r="B1593" s="785"/>
      <c r="C1593" s="774"/>
      <c r="D1593" s="489" t="s">
        <v>814</v>
      </c>
      <c r="E1593" s="271">
        <v>87</v>
      </c>
      <c r="F1593" s="271">
        <v>151</v>
      </c>
      <c r="G1593" s="271">
        <v>3.3</v>
      </c>
      <c r="H1593" s="271">
        <v>25.2</v>
      </c>
      <c r="I1593" s="271">
        <v>663.6</v>
      </c>
      <c r="J1593" s="271">
        <v>18.2</v>
      </c>
      <c r="K1593" s="271">
        <v>72.2</v>
      </c>
      <c r="L1593" s="271">
        <v>153.5</v>
      </c>
      <c r="M1593" s="271">
        <v>149.6</v>
      </c>
      <c r="N1593" s="271">
        <v>97.5</v>
      </c>
      <c r="O1593" s="271">
        <v>28.6</v>
      </c>
      <c r="P1593" s="271">
        <v>103.58</v>
      </c>
      <c r="Q1593" s="271">
        <v>105.32</v>
      </c>
      <c r="R1593" s="271"/>
      <c r="S1593" s="271">
        <v>104.45</v>
      </c>
      <c r="T1593" s="271">
        <v>773.71</v>
      </c>
      <c r="U1593" s="273">
        <v>7.59</v>
      </c>
      <c r="V1593" s="489">
        <v>1</v>
      </c>
    </row>
    <row r="1594" spans="1:22" ht="13.5" customHeight="1">
      <c r="A1594" s="774"/>
      <c r="B1594" s="785"/>
      <c r="C1594" s="774"/>
      <c r="D1594" s="489" t="s">
        <v>793</v>
      </c>
      <c r="E1594" s="271">
        <v>105.02</v>
      </c>
      <c r="F1594" s="271">
        <v>163</v>
      </c>
      <c r="G1594" s="271">
        <v>5.05</v>
      </c>
      <c r="H1594" s="271">
        <v>26.78</v>
      </c>
      <c r="I1594" s="271">
        <v>430.3</v>
      </c>
      <c r="J1594" s="271">
        <v>21.75</v>
      </c>
      <c r="K1594" s="271">
        <v>81.22</v>
      </c>
      <c r="L1594" s="271">
        <v>157.51</v>
      </c>
      <c r="M1594" s="271">
        <v>145.62</v>
      </c>
      <c r="N1594" s="271">
        <v>92.45</v>
      </c>
      <c r="O1594" s="271">
        <v>25.94</v>
      </c>
      <c r="P1594" s="271">
        <v>194.49</v>
      </c>
      <c r="Q1594" s="271">
        <v>191.83</v>
      </c>
      <c r="R1594" s="271"/>
      <c r="S1594" s="271">
        <v>193.16</v>
      </c>
      <c r="T1594" s="271">
        <v>757.49</v>
      </c>
      <c r="U1594" s="273">
        <v>5.88</v>
      </c>
      <c r="V1594" s="489">
        <v>1</v>
      </c>
    </row>
    <row r="1595" spans="1:22" ht="13.5" customHeight="1">
      <c r="A1595" s="774"/>
      <c r="B1595" s="785"/>
      <c r="C1595" s="774"/>
      <c r="D1595" s="490" t="s">
        <v>745</v>
      </c>
      <c r="E1595" s="304">
        <v>102.21714285714286</v>
      </c>
      <c r="F1595" s="304">
        <v>155.71428571428572</v>
      </c>
      <c r="G1595" s="304">
        <v>5.4357142857142842</v>
      </c>
      <c r="H1595" s="304">
        <v>28.425714285714285</v>
      </c>
      <c r="I1595" s="304">
        <v>504.3428571428571</v>
      </c>
      <c r="J1595" s="304">
        <v>21.882857142857141</v>
      </c>
      <c r="K1595" s="304">
        <v>78.188571428571436</v>
      </c>
      <c r="L1595" s="304">
        <v>141.94428571428571</v>
      </c>
      <c r="M1595" s="304">
        <v>135.07428571428571</v>
      </c>
      <c r="N1595" s="304">
        <v>95.492857142857147</v>
      </c>
      <c r="O1595" s="304">
        <v>26.562857142857144</v>
      </c>
      <c r="P1595" s="304">
        <v>236.28142857142856</v>
      </c>
      <c r="Q1595" s="304">
        <v>234.9928571428571</v>
      </c>
      <c r="R1595" s="304"/>
      <c r="S1595" s="304">
        <v>235.63714285714286</v>
      </c>
      <c r="T1595" s="304">
        <v>744.10857142857128</v>
      </c>
      <c r="U1595" s="270">
        <v>6.1919984342635077</v>
      </c>
      <c r="V1595" s="490">
        <v>1</v>
      </c>
    </row>
    <row r="1596" spans="1:22" ht="13.5" customHeight="1">
      <c r="A1596" s="509" t="s">
        <v>871</v>
      </c>
      <c r="B1596" s="511" t="s">
        <v>1189</v>
      </c>
      <c r="C1596" s="509" t="s">
        <v>1157</v>
      </c>
      <c r="D1596" s="489" t="s">
        <v>810</v>
      </c>
      <c r="E1596" s="271">
        <v>96</v>
      </c>
      <c r="F1596" s="271">
        <v>153</v>
      </c>
      <c r="G1596" s="271">
        <v>7.3</v>
      </c>
      <c r="H1596" s="271">
        <v>30.3</v>
      </c>
      <c r="I1596" s="271">
        <v>312.8</v>
      </c>
      <c r="J1596" s="271">
        <v>21.7</v>
      </c>
      <c r="K1596" s="271">
        <v>71.7</v>
      </c>
      <c r="L1596" s="271">
        <v>120.9</v>
      </c>
      <c r="M1596" s="271">
        <v>115.5</v>
      </c>
      <c r="N1596" s="271">
        <v>95.5</v>
      </c>
      <c r="O1596" s="271">
        <v>28.2</v>
      </c>
      <c r="P1596" s="271">
        <v>14.31</v>
      </c>
      <c r="Q1596" s="271">
        <v>14.06</v>
      </c>
      <c r="R1596" s="271">
        <v>13.58</v>
      </c>
      <c r="S1596" s="271">
        <v>13.98</v>
      </c>
      <c r="T1596" s="271">
        <v>699.2</v>
      </c>
      <c r="U1596" s="273">
        <v>0.68</v>
      </c>
      <c r="V1596" s="489">
        <v>6</v>
      </c>
    </row>
    <row r="1597" spans="1:22" ht="13.5" customHeight="1">
      <c r="A1597" s="774"/>
      <c r="B1597" s="511"/>
      <c r="C1597" s="774"/>
      <c r="D1597" s="489" t="s">
        <v>787</v>
      </c>
      <c r="E1597" s="271">
        <v>94.6</v>
      </c>
      <c r="F1597" s="271">
        <v>146</v>
      </c>
      <c r="G1597" s="271">
        <v>6.1</v>
      </c>
      <c r="H1597" s="271">
        <v>34.4</v>
      </c>
      <c r="I1597" s="271">
        <v>467.8</v>
      </c>
      <c r="J1597" s="271">
        <v>23.6</v>
      </c>
      <c r="K1597" s="271">
        <v>68.7</v>
      </c>
      <c r="L1597" s="271">
        <v>131.4</v>
      </c>
      <c r="M1597" s="271">
        <v>122.1</v>
      </c>
      <c r="N1597" s="271">
        <v>92.9</v>
      </c>
      <c r="O1597" s="271">
        <v>25.6</v>
      </c>
      <c r="P1597" s="271">
        <v>16.2</v>
      </c>
      <c r="Q1597" s="271">
        <v>15.28</v>
      </c>
      <c r="R1597" s="271">
        <v>15.88</v>
      </c>
      <c r="S1597" s="271">
        <v>15.79</v>
      </c>
      <c r="T1597" s="271">
        <v>674.7</v>
      </c>
      <c r="U1597" s="273">
        <v>7.43</v>
      </c>
      <c r="V1597" s="489">
        <v>1</v>
      </c>
    </row>
    <row r="1598" spans="1:22" ht="13.5" customHeight="1">
      <c r="A1598" s="774"/>
      <c r="B1598" s="511"/>
      <c r="C1598" s="774"/>
      <c r="D1598" s="489" t="s">
        <v>799</v>
      </c>
      <c r="E1598" s="271">
        <v>109.3</v>
      </c>
      <c r="F1598" s="271">
        <v>145</v>
      </c>
      <c r="G1598" s="271">
        <v>8.3000000000000007</v>
      </c>
      <c r="H1598" s="271">
        <v>29.3</v>
      </c>
      <c r="I1598" s="271">
        <v>253</v>
      </c>
      <c r="J1598" s="271">
        <v>23.3</v>
      </c>
      <c r="K1598" s="271">
        <v>79.5</v>
      </c>
      <c r="L1598" s="271">
        <v>107.2</v>
      </c>
      <c r="M1598" s="271">
        <v>97.4</v>
      </c>
      <c r="N1598" s="271">
        <v>90.9</v>
      </c>
      <c r="O1598" s="271">
        <v>27.9</v>
      </c>
      <c r="P1598" s="271">
        <v>13.64</v>
      </c>
      <c r="Q1598" s="271">
        <v>13.45</v>
      </c>
      <c r="R1598" s="271">
        <v>13.82</v>
      </c>
      <c r="S1598" s="271">
        <v>13.64</v>
      </c>
      <c r="T1598" s="271">
        <v>681.8</v>
      </c>
      <c r="U1598" s="273">
        <v>8.06</v>
      </c>
      <c r="V1598" s="489">
        <v>2</v>
      </c>
    </row>
    <row r="1599" spans="1:22" ht="13.5" customHeight="1">
      <c r="A1599" s="774"/>
      <c r="B1599" s="511"/>
      <c r="C1599" s="774"/>
      <c r="D1599" s="489" t="s">
        <v>834</v>
      </c>
      <c r="E1599" s="271">
        <v>104.6</v>
      </c>
      <c r="F1599" s="271">
        <v>166</v>
      </c>
      <c r="G1599" s="271">
        <v>4.3</v>
      </c>
      <c r="H1599" s="271">
        <v>37.200000000000003</v>
      </c>
      <c r="I1599" s="271">
        <v>865</v>
      </c>
      <c r="J1599" s="271">
        <v>23.4</v>
      </c>
      <c r="K1599" s="271">
        <v>62.9</v>
      </c>
      <c r="L1599" s="271">
        <v>98.2</v>
      </c>
      <c r="M1599" s="271">
        <v>86.5</v>
      </c>
      <c r="N1599" s="271">
        <v>88.1</v>
      </c>
      <c r="O1599" s="271">
        <v>28.1</v>
      </c>
      <c r="P1599" s="271">
        <v>12.09</v>
      </c>
      <c r="Q1599" s="271">
        <v>12.18</v>
      </c>
      <c r="R1599" s="271">
        <v>11.26</v>
      </c>
      <c r="S1599" s="271">
        <v>11.84</v>
      </c>
      <c r="T1599" s="271">
        <v>592.20000000000005</v>
      </c>
      <c r="U1599" s="273">
        <v>-1.2</v>
      </c>
      <c r="V1599" s="489">
        <v>7</v>
      </c>
    </row>
    <row r="1600" spans="1:22" ht="13.5" customHeight="1">
      <c r="A1600" s="774"/>
      <c r="B1600" s="511"/>
      <c r="C1600" s="774"/>
      <c r="D1600" s="489" t="s">
        <v>819</v>
      </c>
      <c r="E1600" s="271">
        <v>95.7</v>
      </c>
      <c r="F1600" s="271">
        <v>146</v>
      </c>
      <c r="G1600" s="271">
        <v>8.6</v>
      </c>
      <c r="H1600" s="271">
        <v>25.4</v>
      </c>
      <c r="I1600" s="271">
        <v>295.39999999999998</v>
      </c>
      <c r="J1600" s="271">
        <v>18.7</v>
      </c>
      <c r="K1600" s="271">
        <v>73.5</v>
      </c>
      <c r="L1600" s="271">
        <v>128.6</v>
      </c>
      <c r="M1600" s="271">
        <v>107.8</v>
      </c>
      <c r="N1600" s="271">
        <v>83.8</v>
      </c>
      <c r="O1600" s="271">
        <v>26.8</v>
      </c>
      <c r="P1600" s="271">
        <v>10.96</v>
      </c>
      <c r="Q1600" s="271">
        <v>11.26</v>
      </c>
      <c r="R1600" s="271">
        <v>11.3</v>
      </c>
      <c r="S1600" s="271">
        <v>11.17</v>
      </c>
      <c r="T1600" s="271">
        <v>558.70000000000005</v>
      </c>
      <c r="U1600" s="273">
        <v>-2.92</v>
      </c>
      <c r="V1600" s="489">
        <v>9</v>
      </c>
    </row>
    <row r="1601" spans="1:22" ht="13.5" customHeight="1">
      <c r="A1601" s="774"/>
      <c r="B1601" s="511"/>
      <c r="C1601" s="774"/>
      <c r="D1601" s="489" t="s">
        <v>816</v>
      </c>
      <c r="E1601" s="271">
        <v>94</v>
      </c>
      <c r="F1601" s="271">
        <v>159</v>
      </c>
      <c r="G1601" s="271">
        <v>7</v>
      </c>
      <c r="H1601" s="271">
        <v>28.6</v>
      </c>
      <c r="I1601" s="271">
        <v>410</v>
      </c>
      <c r="J1601" s="271">
        <v>20.3</v>
      </c>
      <c r="K1601" s="271">
        <v>70.7</v>
      </c>
      <c r="L1601" s="271">
        <v>136.69999999999999</v>
      </c>
      <c r="M1601" s="271">
        <v>132.1</v>
      </c>
      <c r="N1601" s="271">
        <v>96.6</v>
      </c>
      <c r="O1601" s="271">
        <v>29.9</v>
      </c>
      <c r="P1601" s="271">
        <v>16.510000000000002</v>
      </c>
      <c r="Q1601" s="271">
        <v>16.489999999999998</v>
      </c>
      <c r="R1601" s="271">
        <v>16.93</v>
      </c>
      <c r="S1601" s="271">
        <v>16.64</v>
      </c>
      <c r="T1601" s="271">
        <v>832.1</v>
      </c>
      <c r="U1601" s="273">
        <v>2.42</v>
      </c>
      <c r="V1601" s="489">
        <v>7</v>
      </c>
    </row>
    <row r="1602" spans="1:22" ht="13.5" customHeight="1">
      <c r="A1602" s="774"/>
      <c r="B1602" s="511"/>
      <c r="C1602" s="774"/>
      <c r="D1602" s="489" t="s">
        <v>809</v>
      </c>
      <c r="E1602" s="271">
        <v>99</v>
      </c>
      <c r="F1602" s="271">
        <v>156</v>
      </c>
      <c r="G1602" s="271">
        <v>8.4</v>
      </c>
      <c r="H1602" s="271">
        <v>26.2</v>
      </c>
      <c r="I1602" s="271">
        <v>211</v>
      </c>
      <c r="J1602" s="271">
        <v>20.399999999999999</v>
      </c>
      <c r="K1602" s="271">
        <v>78.099999999999994</v>
      </c>
      <c r="L1602" s="271">
        <v>93</v>
      </c>
      <c r="M1602" s="271">
        <v>90.3</v>
      </c>
      <c r="N1602" s="271">
        <v>97.1</v>
      </c>
      <c r="O1602" s="271">
        <v>28.4</v>
      </c>
      <c r="P1602" s="271">
        <v>13.82</v>
      </c>
      <c r="Q1602" s="271">
        <v>13.94</v>
      </c>
      <c r="R1602" s="271">
        <v>13.57</v>
      </c>
      <c r="S1602" s="271">
        <v>13.78</v>
      </c>
      <c r="T1602" s="271">
        <v>688.8</v>
      </c>
      <c r="U1602" s="273">
        <v>4.63</v>
      </c>
      <c r="V1602" s="489">
        <v>4</v>
      </c>
    </row>
    <row r="1603" spans="1:22" ht="13.5" customHeight="1">
      <c r="A1603" s="774"/>
      <c r="B1603" s="511"/>
      <c r="C1603" s="774"/>
      <c r="D1603" s="489" t="s">
        <v>786</v>
      </c>
      <c r="E1603" s="271">
        <v>94.6</v>
      </c>
      <c r="F1603" s="271">
        <v>147</v>
      </c>
      <c r="G1603" s="271">
        <v>5.6</v>
      </c>
      <c r="H1603" s="271">
        <v>21.2</v>
      </c>
      <c r="I1603" s="271">
        <v>277.7</v>
      </c>
      <c r="J1603" s="271">
        <v>16.7</v>
      </c>
      <c r="K1603" s="271">
        <v>78.7</v>
      </c>
      <c r="L1603" s="271">
        <v>134.9</v>
      </c>
      <c r="M1603" s="271">
        <v>120.5</v>
      </c>
      <c r="N1603" s="271">
        <v>89.3</v>
      </c>
      <c r="O1603" s="271">
        <v>27.6</v>
      </c>
      <c r="P1603" s="271">
        <v>12.91</v>
      </c>
      <c r="Q1603" s="271">
        <v>13.41</v>
      </c>
      <c r="R1603" s="271">
        <v>13.26</v>
      </c>
      <c r="S1603" s="271">
        <v>13.19</v>
      </c>
      <c r="T1603" s="271">
        <v>659.7</v>
      </c>
      <c r="U1603" s="273">
        <v>0.1</v>
      </c>
      <c r="V1603" s="489">
        <v>7</v>
      </c>
    </row>
    <row r="1604" spans="1:22" ht="13.5" customHeight="1">
      <c r="A1604" s="774"/>
      <c r="B1604" s="511"/>
      <c r="C1604" s="774"/>
      <c r="D1604" s="489" t="s">
        <v>813</v>
      </c>
      <c r="E1604" s="271">
        <v>88.7</v>
      </c>
      <c r="F1604" s="271">
        <v>151</v>
      </c>
      <c r="G1604" s="271">
        <v>9.6</v>
      </c>
      <c r="H1604" s="271">
        <v>24.4</v>
      </c>
      <c r="I1604" s="271">
        <v>154.19999999999999</v>
      </c>
      <c r="J1604" s="271">
        <v>20.2</v>
      </c>
      <c r="K1604" s="271">
        <v>82.8</v>
      </c>
      <c r="L1604" s="271">
        <v>125.9</v>
      </c>
      <c r="M1604" s="271">
        <v>118.6</v>
      </c>
      <c r="N1604" s="271">
        <v>94.2</v>
      </c>
      <c r="O1604" s="271">
        <v>27</v>
      </c>
      <c r="P1604" s="271">
        <v>10.1</v>
      </c>
      <c r="Q1604" s="271">
        <v>12.9</v>
      </c>
      <c r="R1604" s="271">
        <v>12.5</v>
      </c>
      <c r="S1604" s="271">
        <v>11.8</v>
      </c>
      <c r="T1604" s="271">
        <v>590</v>
      </c>
      <c r="U1604" s="273">
        <v>-0.8</v>
      </c>
      <c r="V1604" s="489">
        <v>6</v>
      </c>
    </row>
    <row r="1605" spans="1:22" ht="13.5" customHeight="1">
      <c r="A1605" s="774"/>
      <c r="B1605" s="511"/>
      <c r="C1605" s="774"/>
      <c r="D1605" s="489" t="s">
        <v>814</v>
      </c>
      <c r="E1605" s="271">
        <v>94.2</v>
      </c>
      <c r="F1605" s="271">
        <v>156</v>
      </c>
      <c r="G1605" s="271">
        <v>3</v>
      </c>
      <c r="H1605" s="271">
        <v>25.9</v>
      </c>
      <c r="I1605" s="271">
        <v>775</v>
      </c>
      <c r="J1605" s="271">
        <v>19.2</v>
      </c>
      <c r="K1605" s="271">
        <v>74.3</v>
      </c>
      <c r="L1605" s="271">
        <v>126.7</v>
      </c>
      <c r="M1605" s="271">
        <v>119.4</v>
      </c>
      <c r="N1605" s="271">
        <v>94.2</v>
      </c>
      <c r="O1605" s="271">
        <v>29.8</v>
      </c>
      <c r="P1605" s="271">
        <v>15.5</v>
      </c>
      <c r="Q1605" s="271">
        <v>15.6</v>
      </c>
      <c r="R1605" s="271">
        <v>15.69</v>
      </c>
      <c r="S1605" s="271">
        <v>15.6</v>
      </c>
      <c r="T1605" s="271">
        <v>676.9</v>
      </c>
      <c r="U1605" s="273">
        <v>-0.06</v>
      </c>
      <c r="V1605" s="489">
        <v>9</v>
      </c>
    </row>
    <row r="1606" spans="1:22" ht="13.5" customHeight="1">
      <c r="A1606" s="774"/>
      <c r="B1606" s="511"/>
      <c r="C1606" s="774"/>
      <c r="D1606" s="489" t="s">
        <v>793</v>
      </c>
      <c r="E1606" s="271">
        <v>95.5</v>
      </c>
      <c r="F1606" s="271">
        <v>162</v>
      </c>
      <c r="G1606" s="271">
        <v>5.3</v>
      </c>
      <c r="H1606" s="271">
        <v>23.3</v>
      </c>
      <c r="I1606" s="271">
        <v>340</v>
      </c>
      <c r="J1606" s="271">
        <v>19.5</v>
      </c>
      <c r="K1606" s="271">
        <v>83.7</v>
      </c>
      <c r="L1606" s="271">
        <v>140.4</v>
      </c>
      <c r="M1606" s="271">
        <v>129.19999999999999</v>
      </c>
      <c r="N1606" s="271">
        <v>92</v>
      </c>
      <c r="O1606" s="271">
        <v>26.7</v>
      </c>
      <c r="P1606" s="271">
        <v>13.16</v>
      </c>
      <c r="Q1606" s="271">
        <v>12.75</v>
      </c>
      <c r="R1606" s="271">
        <v>13.22</v>
      </c>
      <c r="S1606" s="271">
        <v>13.04</v>
      </c>
      <c r="T1606" s="271">
        <v>652</v>
      </c>
      <c r="U1606" s="273">
        <v>-1.44</v>
      </c>
      <c r="V1606" s="489">
        <v>9</v>
      </c>
    </row>
    <row r="1607" spans="1:22" ht="13.5" customHeight="1">
      <c r="A1607" s="774"/>
      <c r="B1607" s="511"/>
      <c r="C1607" s="774"/>
      <c r="D1607" s="490" t="s">
        <v>745</v>
      </c>
      <c r="E1607" s="304">
        <v>96.927272727272751</v>
      </c>
      <c r="F1607" s="304">
        <v>153.36363636363637</v>
      </c>
      <c r="G1607" s="304">
        <v>6.6818181818181817</v>
      </c>
      <c r="H1607" s="304">
        <v>27.836363636363629</v>
      </c>
      <c r="I1607" s="304">
        <v>396.5363636363636</v>
      </c>
      <c r="J1607" s="304">
        <v>20.636363636363633</v>
      </c>
      <c r="K1607" s="304">
        <v>74.963636363636368</v>
      </c>
      <c r="L1607" s="304">
        <v>122.17272727272729</v>
      </c>
      <c r="M1607" s="304">
        <v>112.67272727272729</v>
      </c>
      <c r="N1607" s="304">
        <v>92.236363636363635</v>
      </c>
      <c r="O1607" s="304">
        <v>27.818181818181817</v>
      </c>
      <c r="P1607" s="304">
        <v>13.563636363636363</v>
      </c>
      <c r="Q1607" s="304">
        <v>13.756363636363636</v>
      </c>
      <c r="R1607" s="304">
        <v>13.72818181818182</v>
      </c>
      <c r="S1607" s="304">
        <v>13.67909090909091</v>
      </c>
      <c r="T1607" s="304">
        <v>664.19090909090892</v>
      </c>
      <c r="U1607" s="270">
        <v>1.575164398226039</v>
      </c>
      <c r="V1607" s="490">
        <v>6</v>
      </c>
    </row>
    <row r="1608" spans="1:22" ht="13.5" customHeight="1">
      <c r="A1608" s="509" t="s">
        <v>943</v>
      </c>
      <c r="B1608" s="786"/>
      <c r="C1608" s="509" t="s">
        <v>1158</v>
      </c>
      <c r="D1608" s="489" t="s">
        <v>810</v>
      </c>
      <c r="E1608" s="271">
        <v>96</v>
      </c>
      <c r="F1608" s="271">
        <v>148</v>
      </c>
      <c r="G1608" s="271">
        <v>8.1999999999999993</v>
      </c>
      <c r="H1608" s="271">
        <v>32.299999999999997</v>
      </c>
      <c r="I1608" s="271">
        <v>293.89999999999998</v>
      </c>
      <c r="J1608" s="271">
        <v>19.600000000000001</v>
      </c>
      <c r="K1608" s="271">
        <v>60.8</v>
      </c>
      <c r="L1608" s="271">
        <v>113.3</v>
      </c>
      <c r="M1608" s="271">
        <v>111.1</v>
      </c>
      <c r="N1608" s="271">
        <v>98.1</v>
      </c>
      <c r="O1608" s="271">
        <v>30.3</v>
      </c>
      <c r="P1608" s="271">
        <v>14.63</v>
      </c>
      <c r="Q1608" s="271">
        <v>14.65</v>
      </c>
      <c r="R1608" s="271">
        <v>14.32</v>
      </c>
      <c r="S1608" s="271">
        <v>14.533333333333333</v>
      </c>
      <c r="T1608" s="271">
        <v>726.66666666666663</v>
      </c>
      <c r="U1608" s="273">
        <v>0.38218906847170209</v>
      </c>
      <c r="V1608" s="489">
        <v>10</v>
      </c>
    </row>
    <row r="1609" spans="1:22" ht="13.5" customHeight="1">
      <c r="A1609" s="774"/>
      <c r="B1609" s="786"/>
      <c r="C1609" s="774"/>
      <c r="D1609" s="489" t="s">
        <v>787</v>
      </c>
      <c r="E1609" s="271">
        <v>109.4</v>
      </c>
      <c r="F1609" s="271">
        <v>144</v>
      </c>
      <c r="G1609" s="271">
        <v>6.8</v>
      </c>
      <c r="H1609" s="271">
        <v>35.5</v>
      </c>
      <c r="I1609" s="271">
        <v>526.5</v>
      </c>
      <c r="J1609" s="271">
        <v>24.3</v>
      </c>
      <c r="K1609" s="271">
        <v>68.3</v>
      </c>
      <c r="L1609" s="271">
        <v>119.5</v>
      </c>
      <c r="M1609" s="271">
        <v>117.7</v>
      </c>
      <c r="N1609" s="271">
        <v>98.5</v>
      </c>
      <c r="O1609" s="271">
        <v>27.55</v>
      </c>
      <c r="P1609" s="271">
        <v>16</v>
      </c>
      <c r="Q1609" s="271">
        <v>16.52</v>
      </c>
      <c r="R1609" s="271">
        <v>16.760000000000002</v>
      </c>
      <c r="S1609" s="271">
        <v>16.43</v>
      </c>
      <c r="T1609" s="271">
        <v>702</v>
      </c>
      <c r="U1609" s="273">
        <v>4.1429999999999998</v>
      </c>
      <c r="V1609" s="489">
        <v>6</v>
      </c>
    </row>
    <row r="1610" spans="1:22" ht="13.5" customHeight="1">
      <c r="A1610" s="774"/>
      <c r="B1610" s="786"/>
      <c r="C1610" s="774"/>
      <c r="D1610" s="489" t="s">
        <v>799</v>
      </c>
      <c r="E1610" s="271">
        <v>92.3</v>
      </c>
      <c r="F1610" s="271">
        <v>144</v>
      </c>
      <c r="G1610" s="271">
        <v>6.7633999999999999</v>
      </c>
      <c r="H1610" s="271">
        <v>31.5</v>
      </c>
      <c r="I1610" s="271">
        <v>365.74208238459948</v>
      </c>
      <c r="J1610" s="271">
        <v>20.7</v>
      </c>
      <c r="K1610" s="271">
        <v>65.714285714285708</v>
      </c>
      <c r="L1610" s="271">
        <v>110.36</v>
      </c>
      <c r="M1610" s="271">
        <v>108.77</v>
      </c>
      <c r="N1610" s="271">
        <v>98.56</v>
      </c>
      <c r="O1610" s="271">
        <v>29.39</v>
      </c>
      <c r="P1610" s="271">
        <v>14.04</v>
      </c>
      <c r="Q1610" s="271">
        <v>13.54</v>
      </c>
      <c r="R1610" s="271">
        <v>13.97</v>
      </c>
      <c r="S1610" s="271">
        <v>13.85</v>
      </c>
      <c r="T1610" s="271">
        <v>692.5</v>
      </c>
      <c r="U1610" s="273">
        <v>4.0258374643232617</v>
      </c>
      <c r="V1610" s="489">
        <v>7</v>
      </c>
    </row>
    <row r="1611" spans="1:22" ht="13.5" customHeight="1">
      <c r="A1611" s="774"/>
      <c r="B1611" s="786"/>
      <c r="C1611" s="774"/>
      <c r="D1611" s="489" t="s">
        <v>834</v>
      </c>
      <c r="E1611" s="271">
        <v>98.3</v>
      </c>
      <c r="F1611" s="271">
        <v>154</v>
      </c>
      <c r="G1611" s="271">
        <v>4.2</v>
      </c>
      <c r="H1611" s="271">
        <v>36.299999999999997</v>
      </c>
      <c r="I1611" s="271">
        <v>864</v>
      </c>
      <c r="J1611" s="271">
        <v>21.6</v>
      </c>
      <c r="K1611" s="271">
        <v>59.5</v>
      </c>
      <c r="L1611" s="271">
        <v>122</v>
      </c>
      <c r="M1611" s="271">
        <v>118.2</v>
      </c>
      <c r="N1611" s="271">
        <v>96.9</v>
      </c>
      <c r="O1611" s="271">
        <v>25.3</v>
      </c>
      <c r="P1611" s="271">
        <v>12.76</v>
      </c>
      <c r="Q1611" s="271">
        <v>13.31</v>
      </c>
      <c r="R1611" s="271">
        <v>12.67</v>
      </c>
      <c r="S1611" s="271">
        <v>12.91</v>
      </c>
      <c r="T1611" s="271">
        <v>645.66999999999996</v>
      </c>
      <c r="U1611" s="273">
        <v>2.9</v>
      </c>
      <c r="V1611" s="489">
        <v>9</v>
      </c>
    </row>
    <row r="1612" spans="1:22" ht="13.5" customHeight="1">
      <c r="A1612" s="774"/>
      <c r="B1612" s="786"/>
      <c r="C1612" s="774"/>
      <c r="D1612" s="489" t="s">
        <v>819</v>
      </c>
      <c r="E1612" s="271">
        <v>94.6</v>
      </c>
      <c r="F1612" s="271">
        <v>138</v>
      </c>
      <c r="G1612" s="271">
        <v>9.2100000000000009</v>
      </c>
      <c r="H1612" s="271">
        <v>29.62</v>
      </c>
      <c r="I1612" s="271">
        <v>321.61</v>
      </c>
      <c r="J1612" s="271">
        <v>22.4</v>
      </c>
      <c r="K1612" s="271">
        <v>75.62</v>
      </c>
      <c r="L1612" s="271">
        <v>115.13</v>
      </c>
      <c r="M1612" s="271">
        <v>105.54</v>
      </c>
      <c r="N1612" s="271">
        <v>91.67</v>
      </c>
      <c r="O1612" s="271">
        <v>26.98</v>
      </c>
      <c r="P1612" s="271">
        <v>13.28</v>
      </c>
      <c r="Q1612" s="271">
        <v>13.58</v>
      </c>
      <c r="R1612" s="271">
        <v>13.34</v>
      </c>
      <c r="S1612" s="271">
        <v>13.4</v>
      </c>
      <c r="T1612" s="271">
        <v>670</v>
      </c>
      <c r="U1612" s="273">
        <v>1.1599999999999999</v>
      </c>
      <c r="V1612" s="489">
        <v>7</v>
      </c>
    </row>
    <row r="1613" spans="1:22" ht="13.5" customHeight="1">
      <c r="A1613" s="774"/>
      <c r="B1613" s="786"/>
      <c r="C1613" s="774"/>
      <c r="D1613" s="489" t="s">
        <v>835</v>
      </c>
      <c r="E1613" s="271">
        <v>86.4</v>
      </c>
      <c r="F1613" s="271">
        <v>148</v>
      </c>
      <c r="G1613" s="271">
        <v>5.9</v>
      </c>
      <c r="H1613" s="271">
        <v>24.2</v>
      </c>
      <c r="I1613" s="271">
        <v>410.8</v>
      </c>
      <c r="J1613" s="271">
        <v>18.5</v>
      </c>
      <c r="K1613" s="271">
        <v>76.5</v>
      </c>
      <c r="L1613" s="271">
        <v>140.69999999999999</v>
      </c>
      <c r="M1613" s="271">
        <v>138.6</v>
      </c>
      <c r="N1613" s="271">
        <v>98.5</v>
      </c>
      <c r="O1613" s="271">
        <v>29.6</v>
      </c>
      <c r="P1613" s="271">
        <v>16.88</v>
      </c>
      <c r="Q1613" s="271">
        <v>16.97</v>
      </c>
      <c r="R1613" s="271">
        <v>17.39</v>
      </c>
      <c r="S1613" s="271">
        <v>17.079999999999998</v>
      </c>
      <c r="T1613" s="271">
        <v>854.1</v>
      </c>
      <c r="U1613" s="273">
        <v>0.56999999999999995</v>
      </c>
      <c r="V1613" s="489">
        <v>8</v>
      </c>
    </row>
    <row r="1614" spans="1:22" ht="13.5" customHeight="1">
      <c r="A1614" s="774"/>
      <c r="B1614" s="786"/>
      <c r="C1614" s="774"/>
      <c r="D1614" s="489" t="s">
        <v>809</v>
      </c>
      <c r="E1614" s="271">
        <v>98</v>
      </c>
      <c r="F1614" s="271">
        <v>146</v>
      </c>
      <c r="G1614" s="271">
        <v>4.9000000000000004</v>
      </c>
      <c r="H1614" s="271">
        <v>35.6</v>
      </c>
      <c r="I1614" s="271">
        <v>626.4</v>
      </c>
      <c r="J1614" s="271">
        <v>23.6</v>
      </c>
      <c r="K1614" s="271">
        <v>66.2</v>
      </c>
      <c r="L1614" s="271">
        <v>127.5</v>
      </c>
      <c r="M1614" s="271">
        <v>125.9</v>
      </c>
      <c r="N1614" s="271">
        <v>98.7</v>
      </c>
      <c r="O1614" s="271">
        <v>28.4</v>
      </c>
      <c r="P1614" s="271">
        <v>16.39695906</v>
      </c>
      <c r="Q1614" s="271">
        <v>14.30836257</v>
      </c>
      <c r="R1614" s="271">
        <v>15.99754386</v>
      </c>
      <c r="S1614" s="271">
        <v>15.57</v>
      </c>
      <c r="T1614" s="271">
        <v>778.4</v>
      </c>
      <c r="U1614" s="273">
        <v>-6.0810810810810789</v>
      </c>
      <c r="V1614" s="489">
        <v>12</v>
      </c>
    </row>
    <row r="1615" spans="1:22" ht="13.5" customHeight="1">
      <c r="A1615" s="774"/>
      <c r="B1615" s="786"/>
      <c r="C1615" s="774"/>
      <c r="D1615" s="489" t="s">
        <v>786</v>
      </c>
      <c r="E1615" s="271">
        <v>89</v>
      </c>
      <c r="F1615" s="271">
        <v>145</v>
      </c>
      <c r="G1615" s="271">
        <v>6.8</v>
      </c>
      <c r="H1615" s="271">
        <v>20.5</v>
      </c>
      <c r="I1615" s="271">
        <v>201.1</v>
      </c>
      <c r="J1615" s="271">
        <v>18.899999999999999</v>
      </c>
      <c r="K1615" s="271">
        <v>92.3</v>
      </c>
      <c r="L1615" s="271">
        <v>121.91</v>
      </c>
      <c r="M1615" s="271">
        <v>118.6</v>
      </c>
      <c r="N1615" s="271">
        <v>97.27</v>
      </c>
      <c r="O1615" s="271">
        <v>29.8</v>
      </c>
      <c r="P1615" s="271">
        <v>13.54</v>
      </c>
      <c r="Q1615" s="271">
        <v>13.94</v>
      </c>
      <c r="R1615" s="271">
        <v>13.86</v>
      </c>
      <c r="S1615" s="271">
        <v>13.78</v>
      </c>
      <c r="T1615" s="271">
        <v>689</v>
      </c>
      <c r="U1615" s="273">
        <v>0.28528178854215719</v>
      </c>
      <c r="V1615" s="489">
        <v>11</v>
      </c>
    </row>
    <row r="1616" spans="1:22" ht="13.5" customHeight="1">
      <c r="A1616" s="774"/>
      <c r="B1616" s="786"/>
      <c r="C1616" s="774"/>
      <c r="D1616" s="489" t="s">
        <v>813</v>
      </c>
      <c r="E1616" s="271">
        <v>102</v>
      </c>
      <c r="F1616" s="271">
        <v>148</v>
      </c>
      <c r="G1616" s="271">
        <v>9.5</v>
      </c>
      <c r="H1616" s="271">
        <v>24.7</v>
      </c>
      <c r="I1616" s="271">
        <v>160</v>
      </c>
      <c r="J1616" s="271">
        <v>22.8</v>
      </c>
      <c r="K1616" s="271">
        <v>92.3</v>
      </c>
      <c r="L1616" s="271">
        <v>114.9</v>
      </c>
      <c r="M1616" s="271">
        <v>110.6</v>
      </c>
      <c r="N1616" s="271">
        <v>96.3</v>
      </c>
      <c r="O1616" s="271">
        <v>27</v>
      </c>
      <c r="P1616" s="271">
        <v>13.6</v>
      </c>
      <c r="Q1616" s="271">
        <v>13.5</v>
      </c>
      <c r="R1616" s="271">
        <v>12.7</v>
      </c>
      <c r="S1616" s="271">
        <v>13.27</v>
      </c>
      <c r="T1616" s="271">
        <v>663.3</v>
      </c>
      <c r="U1616" s="273">
        <v>-1.5</v>
      </c>
      <c r="V1616" s="489">
        <v>12</v>
      </c>
    </row>
    <row r="1617" spans="1:22" ht="13.5" customHeight="1">
      <c r="A1617" s="774"/>
      <c r="B1617" s="786"/>
      <c r="C1617" s="774"/>
      <c r="D1617" s="489" t="s">
        <v>814</v>
      </c>
      <c r="E1617" s="271">
        <v>82.1</v>
      </c>
      <c r="F1617" s="271">
        <v>144</v>
      </c>
      <c r="G1617" s="271">
        <v>4.8</v>
      </c>
      <c r="H1617" s="271">
        <v>29.6</v>
      </c>
      <c r="I1617" s="271">
        <v>516.70000000000005</v>
      </c>
      <c r="J1617" s="271">
        <v>22.6</v>
      </c>
      <c r="K1617" s="271">
        <v>76.400000000000006</v>
      </c>
      <c r="L1617" s="271">
        <v>110.5</v>
      </c>
      <c r="M1617" s="271">
        <v>106.7</v>
      </c>
      <c r="N1617" s="271">
        <v>96.6</v>
      </c>
      <c r="O1617" s="271">
        <v>29.2</v>
      </c>
      <c r="P1617" s="271">
        <v>15.28</v>
      </c>
      <c r="Q1617" s="271">
        <v>15.58</v>
      </c>
      <c r="R1617" s="271">
        <v>15.82</v>
      </c>
      <c r="S1617" s="271">
        <v>15.56</v>
      </c>
      <c r="T1617" s="271">
        <v>686.07</v>
      </c>
      <c r="U1617" s="273">
        <v>-4.1900000000000004</v>
      </c>
      <c r="V1617" s="489">
        <v>13</v>
      </c>
    </row>
    <row r="1618" spans="1:22" ht="13.5" customHeight="1">
      <c r="A1618" s="774"/>
      <c r="B1618" s="786"/>
      <c r="C1618" s="774"/>
      <c r="D1618" s="489" t="s">
        <v>836</v>
      </c>
      <c r="E1618" s="271">
        <v>102.3</v>
      </c>
      <c r="F1618" s="271">
        <v>156</v>
      </c>
      <c r="G1618" s="271">
        <v>4.7</v>
      </c>
      <c r="H1618" s="271">
        <v>23.21</v>
      </c>
      <c r="I1618" s="271">
        <v>393.83</v>
      </c>
      <c r="J1618" s="271">
        <v>18.48</v>
      </c>
      <c r="K1618" s="271">
        <v>79.62</v>
      </c>
      <c r="L1618" s="271">
        <v>150.34</v>
      </c>
      <c r="M1618" s="271">
        <v>143.03</v>
      </c>
      <c r="N1618" s="271">
        <v>95.14</v>
      </c>
      <c r="O1618" s="271">
        <v>26.1</v>
      </c>
      <c r="P1618" s="271">
        <v>13.76</v>
      </c>
      <c r="Q1618" s="271">
        <v>13.41</v>
      </c>
      <c r="R1618" s="271">
        <v>13.02</v>
      </c>
      <c r="S1618" s="271">
        <v>13.4</v>
      </c>
      <c r="T1618" s="271">
        <v>669.83</v>
      </c>
      <c r="U1618" s="273">
        <v>2.37</v>
      </c>
      <c r="V1618" s="489">
        <v>8</v>
      </c>
    </row>
    <row r="1619" spans="1:22" ht="13.5" customHeight="1">
      <c r="A1619" s="774"/>
      <c r="B1619" s="786"/>
      <c r="C1619" s="774"/>
      <c r="D1619" s="302" t="s">
        <v>745</v>
      </c>
      <c r="E1619" s="304">
        <v>95.490909090909099</v>
      </c>
      <c r="F1619" s="304">
        <v>146.81818181818181</v>
      </c>
      <c r="G1619" s="304">
        <v>6.524854545454545</v>
      </c>
      <c r="H1619" s="304">
        <v>29.366363636363634</v>
      </c>
      <c r="I1619" s="304">
        <v>425.50746203496362</v>
      </c>
      <c r="J1619" s="304">
        <v>21.225454545454546</v>
      </c>
      <c r="K1619" s="304">
        <v>73.932207792207791</v>
      </c>
      <c r="L1619" s="304">
        <v>122.37636363636362</v>
      </c>
      <c r="M1619" s="304">
        <v>118.61272727272727</v>
      </c>
      <c r="N1619" s="304">
        <v>96.930909090909097</v>
      </c>
      <c r="O1619" s="304">
        <v>28.147272727272732</v>
      </c>
      <c r="P1619" s="304">
        <v>14.560632641818181</v>
      </c>
      <c r="Q1619" s="304">
        <v>14.482578415454547</v>
      </c>
      <c r="R1619" s="304">
        <v>14.531594896363636</v>
      </c>
      <c r="S1619" s="304">
        <v>14.525757575757579</v>
      </c>
      <c r="T1619" s="304">
        <v>707.04878787878783</v>
      </c>
      <c r="U1619" s="270">
        <v>0.19680694368220761</v>
      </c>
      <c r="V1619" s="302">
        <v>9</v>
      </c>
    </row>
    <row r="1620" spans="1:22" ht="13.5" customHeight="1">
      <c r="A1620" s="509" t="s">
        <v>1155</v>
      </c>
      <c r="B1620" s="786"/>
      <c r="C1620" s="509" t="s">
        <v>1159</v>
      </c>
      <c r="D1620" s="489" t="s">
        <v>787</v>
      </c>
      <c r="E1620" s="271">
        <v>109.4</v>
      </c>
      <c r="F1620" s="271">
        <v>141</v>
      </c>
      <c r="G1620" s="271">
        <v>8.5</v>
      </c>
      <c r="H1620" s="271">
        <v>34.799999999999997</v>
      </c>
      <c r="I1620" s="271">
        <v>411.9</v>
      </c>
      <c r="J1620" s="271">
        <v>25.9</v>
      </c>
      <c r="K1620" s="271">
        <v>74.5</v>
      </c>
      <c r="L1620" s="271">
        <v>125.9</v>
      </c>
      <c r="M1620" s="271">
        <v>121.1</v>
      </c>
      <c r="N1620" s="271">
        <v>96.2</v>
      </c>
      <c r="O1620" s="271">
        <v>26</v>
      </c>
      <c r="P1620" s="271">
        <v>169.9</v>
      </c>
      <c r="Q1620" s="271">
        <v>179.2</v>
      </c>
      <c r="R1620" s="271"/>
      <c r="S1620" s="271">
        <v>174.55</v>
      </c>
      <c r="T1620" s="271">
        <v>698.2</v>
      </c>
      <c r="U1620" s="273">
        <v>3.68</v>
      </c>
      <c r="V1620" s="489">
        <v>4</v>
      </c>
    </row>
    <row r="1621" spans="1:22" ht="13.5" customHeight="1">
      <c r="A1621" s="774"/>
      <c r="B1621" s="786"/>
      <c r="C1621" s="774"/>
      <c r="D1621" s="489" t="s">
        <v>799</v>
      </c>
      <c r="E1621" s="271">
        <v>89.7</v>
      </c>
      <c r="F1621" s="271">
        <v>144</v>
      </c>
      <c r="G1621" s="271">
        <v>7.1</v>
      </c>
      <c r="H1621" s="271">
        <v>25.5</v>
      </c>
      <c r="I1621" s="271">
        <v>259.2</v>
      </c>
      <c r="J1621" s="271">
        <v>19.399999999999999</v>
      </c>
      <c r="K1621" s="271">
        <v>76.099999999999994</v>
      </c>
      <c r="L1621" s="271">
        <v>118.2</v>
      </c>
      <c r="M1621" s="271">
        <v>116.8</v>
      </c>
      <c r="N1621" s="271">
        <v>98.8</v>
      </c>
      <c r="O1621" s="271">
        <v>31</v>
      </c>
      <c r="P1621" s="271">
        <v>349.8</v>
      </c>
      <c r="Q1621" s="271">
        <v>353.5</v>
      </c>
      <c r="R1621" s="271"/>
      <c r="S1621" s="271">
        <v>351.65</v>
      </c>
      <c r="T1621" s="271">
        <v>703.3</v>
      </c>
      <c r="U1621" s="273">
        <v>7.06</v>
      </c>
      <c r="V1621" s="489">
        <v>2</v>
      </c>
    </row>
    <row r="1622" spans="1:22" ht="13.5" customHeight="1">
      <c r="A1622" s="774"/>
      <c r="B1622" s="786"/>
      <c r="C1622" s="774"/>
      <c r="D1622" s="489" t="s">
        <v>834</v>
      </c>
      <c r="E1622" s="271">
        <v>92.7</v>
      </c>
      <c r="F1622" s="271">
        <v>154</v>
      </c>
      <c r="G1622" s="271">
        <v>4.0999999999999996</v>
      </c>
      <c r="H1622" s="271">
        <v>34.200000000000003</v>
      </c>
      <c r="I1622" s="271">
        <v>834</v>
      </c>
      <c r="J1622" s="271">
        <v>22.78</v>
      </c>
      <c r="K1622" s="271">
        <v>66.599999999999994</v>
      </c>
      <c r="L1622" s="271">
        <v>112.1</v>
      </c>
      <c r="M1622" s="271">
        <v>108.2</v>
      </c>
      <c r="N1622" s="271">
        <v>96.5</v>
      </c>
      <c r="O1622" s="271">
        <v>27.4</v>
      </c>
      <c r="P1622" s="271">
        <v>200.4</v>
      </c>
      <c r="Q1622" s="271">
        <v>203.4</v>
      </c>
      <c r="R1622" s="271"/>
      <c r="S1622" s="271">
        <v>201.9</v>
      </c>
      <c r="T1622" s="271">
        <v>666.27</v>
      </c>
      <c r="U1622" s="273">
        <v>3.35</v>
      </c>
      <c r="V1622" s="489">
        <v>3</v>
      </c>
    </row>
    <row r="1623" spans="1:22" ht="13.5" customHeight="1">
      <c r="A1623" s="774"/>
      <c r="B1623" s="786"/>
      <c r="C1623" s="774"/>
      <c r="D1623" s="489" t="s">
        <v>809</v>
      </c>
      <c r="E1623" s="271">
        <v>102</v>
      </c>
      <c r="F1623" s="271">
        <v>146</v>
      </c>
      <c r="G1623" s="271">
        <v>4.3</v>
      </c>
      <c r="H1623" s="271">
        <v>32.799999999999997</v>
      </c>
      <c r="I1623" s="271">
        <v>671.7</v>
      </c>
      <c r="J1623" s="271">
        <v>23.8</v>
      </c>
      <c r="K1623" s="271">
        <v>72.400000000000006</v>
      </c>
      <c r="L1623" s="271">
        <v>122.7</v>
      </c>
      <c r="M1623" s="271">
        <v>120.2</v>
      </c>
      <c r="N1623" s="271">
        <v>98</v>
      </c>
      <c r="O1623" s="271">
        <v>27.9</v>
      </c>
      <c r="P1623" s="271">
        <v>419.7</v>
      </c>
      <c r="Q1623" s="271">
        <v>416.5</v>
      </c>
      <c r="R1623" s="271"/>
      <c r="S1623" s="271">
        <v>418.1</v>
      </c>
      <c r="T1623" s="271">
        <v>836.2</v>
      </c>
      <c r="U1623" s="273">
        <v>7.1804691239830395E-2</v>
      </c>
      <c r="V1623" s="489">
        <v>5</v>
      </c>
    </row>
    <row r="1624" spans="1:22" ht="13.5" customHeight="1">
      <c r="A1624" s="774"/>
      <c r="B1624" s="786"/>
      <c r="C1624" s="774"/>
      <c r="D1624" s="489" t="s">
        <v>813</v>
      </c>
      <c r="E1624" s="271">
        <v>97</v>
      </c>
      <c r="F1624" s="271">
        <v>149</v>
      </c>
      <c r="G1624" s="271">
        <v>5.8</v>
      </c>
      <c r="H1624" s="271">
        <v>21.3</v>
      </c>
      <c r="I1624" s="271">
        <v>267.2</v>
      </c>
      <c r="J1624" s="271">
        <v>19.8</v>
      </c>
      <c r="K1624" s="271">
        <v>93</v>
      </c>
      <c r="L1624" s="271">
        <v>128.5</v>
      </c>
      <c r="M1624" s="271">
        <v>121.3</v>
      </c>
      <c r="N1624" s="271">
        <v>94.4</v>
      </c>
      <c r="O1624" s="271">
        <v>28</v>
      </c>
      <c r="P1624" s="271">
        <v>167.5</v>
      </c>
      <c r="Q1624" s="271">
        <v>161.30000000000001</v>
      </c>
      <c r="R1624" s="271"/>
      <c r="S1624" s="271">
        <v>164.4</v>
      </c>
      <c r="T1624" s="271">
        <v>657.5</v>
      </c>
      <c r="U1624" s="273">
        <v>-0.4</v>
      </c>
      <c r="V1624" s="489">
        <v>6</v>
      </c>
    </row>
    <row r="1625" spans="1:22" ht="13.5" customHeight="1">
      <c r="A1625" s="774"/>
      <c r="B1625" s="786"/>
      <c r="C1625" s="774"/>
      <c r="D1625" s="489" t="s">
        <v>814</v>
      </c>
      <c r="E1625" s="271">
        <v>88.2</v>
      </c>
      <c r="F1625" s="271">
        <v>144</v>
      </c>
      <c r="G1625" s="271">
        <v>3.3</v>
      </c>
      <c r="H1625" s="271">
        <v>28.5</v>
      </c>
      <c r="I1625" s="271">
        <v>763.6</v>
      </c>
      <c r="J1625" s="271">
        <v>22.1</v>
      </c>
      <c r="K1625" s="271">
        <v>77.5</v>
      </c>
      <c r="L1625" s="271">
        <v>110.6</v>
      </c>
      <c r="M1625" s="271">
        <v>108.7</v>
      </c>
      <c r="N1625" s="271">
        <v>98.3</v>
      </c>
      <c r="O1625" s="271">
        <v>29</v>
      </c>
      <c r="P1625" s="271">
        <v>92.45</v>
      </c>
      <c r="Q1625" s="271">
        <v>94.63</v>
      </c>
      <c r="R1625" s="271"/>
      <c r="S1625" s="271">
        <v>93.54</v>
      </c>
      <c r="T1625" s="271">
        <v>692.89</v>
      </c>
      <c r="U1625" s="273">
        <v>-3.65</v>
      </c>
      <c r="V1625" s="489">
        <v>6</v>
      </c>
    </row>
    <row r="1626" spans="1:22" ht="13.5" customHeight="1">
      <c r="A1626" s="774"/>
      <c r="B1626" s="786"/>
      <c r="C1626" s="774"/>
      <c r="D1626" s="489" t="s">
        <v>793</v>
      </c>
      <c r="E1626" s="271">
        <v>101.38</v>
      </c>
      <c r="F1626" s="271">
        <v>156</v>
      </c>
      <c r="G1626" s="271">
        <v>4.3</v>
      </c>
      <c r="H1626" s="271">
        <v>24.68</v>
      </c>
      <c r="I1626" s="271">
        <v>473.95</v>
      </c>
      <c r="J1626" s="271">
        <v>20.05</v>
      </c>
      <c r="K1626" s="271">
        <v>81.239999999999995</v>
      </c>
      <c r="L1626" s="271">
        <v>144.82</v>
      </c>
      <c r="M1626" s="271">
        <v>137.63999999999999</v>
      </c>
      <c r="N1626" s="271">
        <v>95.04</v>
      </c>
      <c r="O1626" s="271">
        <v>26.15</v>
      </c>
      <c r="P1626" s="271">
        <v>182.66</v>
      </c>
      <c r="Q1626" s="271">
        <v>184.07</v>
      </c>
      <c r="R1626" s="271"/>
      <c r="S1626" s="271">
        <v>183.37</v>
      </c>
      <c r="T1626" s="271">
        <v>718.81</v>
      </c>
      <c r="U1626" s="273">
        <v>0.48</v>
      </c>
      <c r="V1626" s="489">
        <v>4</v>
      </c>
    </row>
    <row r="1627" spans="1:22" ht="13.5" customHeight="1">
      <c r="A1627" s="774"/>
      <c r="B1627" s="786"/>
      <c r="C1627" s="774"/>
      <c r="D1627" s="490" t="s">
        <v>745</v>
      </c>
      <c r="E1627" s="304">
        <v>97.19714285714285</v>
      </c>
      <c r="F1627" s="304">
        <v>147.71428571428572</v>
      </c>
      <c r="G1627" s="304">
        <v>5.3428571428571425</v>
      </c>
      <c r="H1627" s="304">
        <v>28.825714285714287</v>
      </c>
      <c r="I1627" s="304">
        <v>525.9357142857142</v>
      </c>
      <c r="J1627" s="304">
        <v>21.975714285714286</v>
      </c>
      <c r="K1627" s="304">
        <v>77.334285714285713</v>
      </c>
      <c r="L1627" s="304">
        <v>123.26000000000002</v>
      </c>
      <c r="M1627" s="304">
        <v>119.13428571428571</v>
      </c>
      <c r="N1627" s="304">
        <v>96.74857142857141</v>
      </c>
      <c r="O1627" s="304">
        <v>27.921428571428574</v>
      </c>
      <c r="P1627" s="304">
        <v>226.05857142857144</v>
      </c>
      <c r="Q1627" s="304">
        <v>227.51428571428568</v>
      </c>
      <c r="R1627" s="304"/>
      <c r="S1627" s="304">
        <v>226.7871428571429</v>
      </c>
      <c r="T1627" s="304">
        <v>710.45285714285717</v>
      </c>
      <c r="U1627" s="270">
        <v>1.3889794986381354</v>
      </c>
      <c r="V1627" s="490">
        <v>4</v>
      </c>
    </row>
    <row r="1628" spans="1:22" ht="13.5" customHeight="1">
      <c r="A1628" s="509" t="s">
        <v>871</v>
      </c>
      <c r="B1628" s="511" t="s">
        <v>1190</v>
      </c>
      <c r="C1628" s="509" t="s">
        <v>1160</v>
      </c>
      <c r="D1628" s="489" t="s">
        <v>810</v>
      </c>
      <c r="E1628" s="271">
        <v>107</v>
      </c>
      <c r="F1628" s="271">
        <v>153</v>
      </c>
      <c r="G1628" s="271">
        <v>7.5</v>
      </c>
      <c r="H1628" s="271">
        <v>26.5</v>
      </c>
      <c r="I1628" s="271">
        <v>252.5</v>
      </c>
      <c r="J1628" s="271">
        <v>20.7</v>
      </c>
      <c r="K1628" s="271">
        <v>78.099999999999994</v>
      </c>
      <c r="L1628" s="271">
        <v>156.4</v>
      </c>
      <c r="M1628" s="271">
        <v>144.30000000000001</v>
      </c>
      <c r="N1628" s="271">
        <v>92.3</v>
      </c>
      <c r="O1628" s="271">
        <v>25.8</v>
      </c>
      <c r="P1628" s="271">
        <v>15.74</v>
      </c>
      <c r="Q1628" s="271">
        <v>16.52</v>
      </c>
      <c r="R1628" s="271">
        <v>14.72</v>
      </c>
      <c r="S1628" s="271">
        <v>15.66</v>
      </c>
      <c r="T1628" s="271">
        <v>783.2</v>
      </c>
      <c r="U1628" s="273">
        <v>12.77</v>
      </c>
      <c r="V1628" s="489">
        <v>1</v>
      </c>
    </row>
    <row r="1629" spans="1:22" ht="13.5" customHeight="1">
      <c r="A1629" s="774"/>
      <c r="B1629" s="775"/>
      <c r="C1629" s="774"/>
      <c r="D1629" s="489" t="s">
        <v>787</v>
      </c>
      <c r="E1629" s="271">
        <v>102.6</v>
      </c>
      <c r="F1629" s="271">
        <v>153</v>
      </c>
      <c r="G1629" s="271">
        <v>6.8</v>
      </c>
      <c r="H1629" s="271">
        <v>38</v>
      </c>
      <c r="I1629" s="271">
        <v>461.2</v>
      </c>
      <c r="J1629" s="271">
        <v>22.6</v>
      </c>
      <c r="K1629" s="271">
        <v>59.4</v>
      </c>
      <c r="L1629" s="271">
        <v>133</v>
      </c>
      <c r="M1629" s="271">
        <v>123.1</v>
      </c>
      <c r="N1629" s="271">
        <v>92.6</v>
      </c>
      <c r="O1629" s="271">
        <v>26.2</v>
      </c>
      <c r="P1629" s="271">
        <v>15.36</v>
      </c>
      <c r="Q1629" s="271">
        <v>15.72</v>
      </c>
      <c r="R1629" s="271">
        <v>16.16</v>
      </c>
      <c r="S1629" s="271">
        <v>15.75</v>
      </c>
      <c r="T1629" s="271">
        <v>673</v>
      </c>
      <c r="U1629" s="273">
        <v>7.16</v>
      </c>
      <c r="V1629" s="489">
        <v>2</v>
      </c>
    </row>
    <row r="1630" spans="1:22" ht="13.5" customHeight="1">
      <c r="A1630" s="774"/>
      <c r="B1630" s="775"/>
      <c r="C1630" s="774"/>
      <c r="D1630" s="489" t="s">
        <v>799</v>
      </c>
      <c r="E1630" s="271">
        <v>110</v>
      </c>
      <c r="F1630" s="271">
        <v>150</v>
      </c>
      <c r="G1630" s="271">
        <v>7.1</v>
      </c>
      <c r="H1630" s="271">
        <v>29.8</v>
      </c>
      <c r="I1630" s="271">
        <v>319.7</v>
      </c>
      <c r="J1630" s="271">
        <v>24.1</v>
      </c>
      <c r="K1630" s="271">
        <v>80.900000000000006</v>
      </c>
      <c r="L1630" s="271">
        <v>120.2</v>
      </c>
      <c r="M1630" s="271">
        <v>108</v>
      </c>
      <c r="N1630" s="271">
        <v>89.9</v>
      </c>
      <c r="O1630" s="271">
        <v>26.6</v>
      </c>
      <c r="P1630" s="271">
        <v>13.85</v>
      </c>
      <c r="Q1630" s="271">
        <v>13.41</v>
      </c>
      <c r="R1630" s="271">
        <v>13.72</v>
      </c>
      <c r="S1630" s="271">
        <v>13.66</v>
      </c>
      <c r="T1630" s="271">
        <v>683</v>
      </c>
      <c r="U1630" s="273">
        <v>8.24</v>
      </c>
      <c r="V1630" s="489">
        <v>1</v>
      </c>
    </row>
    <row r="1631" spans="1:22" ht="13.5" customHeight="1">
      <c r="A1631" s="774"/>
      <c r="B1631" s="775"/>
      <c r="C1631" s="774"/>
      <c r="D1631" s="489" t="s">
        <v>834</v>
      </c>
      <c r="E1631" s="271">
        <v>110.3</v>
      </c>
      <c r="F1631" s="271">
        <v>167</v>
      </c>
      <c r="G1631" s="271">
        <v>4.0999999999999996</v>
      </c>
      <c r="H1631" s="271">
        <v>39.200000000000003</v>
      </c>
      <c r="I1631" s="271">
        <v>956</v>
      </c>
      <c r="J1631" s="271">
        <v>23.1</v>
      </c>
      <c r="K1631" s="271">
        <v>58.9</v>
      </c>
      <c r="L1631" s="271">
        <v>110.7</v>
      </c>
      <c r="M1631" s="271">
        <v>87.6</v>
      </c>
      <c r="N1631" s="271">
        <v>79.099999999999994</v>
      </c>
      <c r="O1631" s="271">
        <v>25.7</v>
      </c>
      <c r="P1631" s="271">
        <v>12.41</v>
      </c>
      <c r="Q1631" s="271">
        <v>11.55</v>
      </c>
      <c r="R1631" s="271">
        <v>11.47</v>
      </c>
      <c r="S1631" s="271">
        <v>11.81</v>
      </c>
      <c r="T1631" s="271">
        <v>590.5</v>
      </c>
      <c r="U1631" s="273">
        <v>-1.5</v>
      </c>
      <c r="V1631" s="489">
        <v>8</v>
      </c>
    </row>
    <row r="1632" spans="1:22" ht="13.5" customHeight="1">
      <c r="A1632" s="774"/>
      <c r="B1632" s="775"/>
      <c r="C1632" s="774"/>
      <c r="D1632" s="489" t="s">
        <v>819</v>
      </c>
      <c r="E1632" s="271">
        <v>100.4</v>
      </c>
      <c r="F1632" s="271">
        <v>157</v>
      </c>
      <c r="G1632" s="271">
        <v>9.1999999999999993</v>
      </c>
      <c r="H1632" s="271">
        <v>35.4</v>
      </c>
      <c r="I1632" s="271">
        <v>384.8</v>
      </c>
      <c r="J1632" s="271">
        <v>25.3</v>
      </c>
      <c r="K1632" s="271">
        <v>71.400000000000006</v>
      </c>
      <c r="L1632" s="271">
        <v>116</v>
      </c>
      <c r="M1632" s="271">
        <v>103.2</v>
      </c>
      <c r="N1632" s="271">
        <v>89</v>
      </c>
      <c r="O1632" s="271">
        <v>24.9</v>
      </c>
      <c r="P1632" s="271">
        <v>12.18</v>
      </c>
      <c r="Q1632" s="271">
        <v>12.03</v>
      </c>
      <c r="R1632" s="271">
        <v>12.24</v>
      </c>
      <c r="S1632" s="271">
        <v>12.15</v>
      </c>
      <c r="T1632" s="271">
        <v>607.5</v>
      </c>
      <c r="U1632" s="273">
        <v>5.56</v>
      </c>
      <c r="V1632" s="489">
        <v>1</v>
      </c>
    </row>
    <row r="1633" spans="1:22" ht="13.5" customHeight="1">
      <c r="A1633" s="774"/>
      <c r="B1633" s="775"/>
      <c r="C1633" s="774"/>
      <c r="D1633" s="489" t="s">
        <v>816</v>
      </c>
      <c r="E1633" s="271">
        <v>101.6</v>
      </c>
      <c r="F1633" s="271">
        <v>165</v>
      </c>
      <c r="G1633" s="271">
        <v>7.7</v>
      </c>
      <c r="H1633" s="271">
        <v>34</v>
      </c>
      <c r="I1633" s="271">
        <v>441.5</v>
      </c>
      <c r="J1633" s="271">
        <v>21.7</v>
      </c>
      <c r="K1633" s="271">
        <v>63.6</v>
      </c>
      <c r="L1633" s="271">
        <v>150.4</v>
      </c>
      <c r="M1633" s="271">
        <v>137.4</v>
      </c>
      <c r="N1633" s="271">
        <v>91.4</v>
      </c>
      <c r="O1633" s="271">
        <v>24.7</v>
      </c>
      <c r="P1633" s="271">
        <v>18.32</v>
      </c>
      <c r="Q1633" s="271">
        <v>16.920000000000002</v>
      </c>
      <c r="R1633" s="271">
        <v>18.100000000000001</v>
      </c>
      <c r="S1633" s="271">
        <v>17.78</v>
      </c>
      <c r="T1633" s="271">
        <v>889.1</v>
      </c>
      <c r="U1633" s="273">
        <v>9.43</v>
      </c>
      <c r="V1633" s="489">
        <v>1</v>
      </c>
    </row>
    <row r="1634" spans="1:22" ht="13.5" customHeight="1">
      <c r="A1634" s="774"/>
      <c r="B1634" s="775"/>
      <c r="C1634" s="774"/>
      <c r="D1634" s="489" t="s">
        <v>809</v>
      </c>
      <c r="E1634" s="271">
        <v>100</v>
      </c>
      <c r="F1634" s="271">
        <v>155</v>
      </c>
      <c r="G1634" s="271">
        <v>9.1</v>
      </c>
      <c r="H1634" s="271">
        <v>33</v>
      </c>
      <c r="I1634" s="271">
        <v>264.3</v>
      </c>
      <c r="J1634" s="271">
        <v>23.6</v>
      </c>
      <c r="K1634" s="271">
        <v>71.5</v>
      </c>
      <c r="L1634" s="271">
        <v>124</v>
      </c>
      <c r="M1634" s="271">
        <v>108.7</v>
      </c>
      <c r="N1634" s="271">
        <v>87.7</v>
      </c>
      <c r="O1634" s="271">
        <v>23.6</v>
      </c>
      <c r="P1634" s="271">
        <v>14.26</v>
      </c>
      <c r="Q1634" s="271">
        <v>14.04</v>
      </c>
      <c r="R1634" s="271">
        <v>14.14</v>
      </c>
      <c r="S1634" s="271">
        <v>14.15</v>
      </c>
      <c r="T1634" s="271">
        <v>707.3</v>
      </c>
      <c r="U1634" s="273">
        <v>7.44</v>
      </c>
      <c r="V1634" s="489">
        <v>1</v>
      </c>
    </row>
    <row r="1635" spans="1:22" ht="13.5" customHeight="1">
      <c r="A1635" s="774"/>
      <c r="B1635" s="775"/>
      <c r="C1635" s="774"/>
      <c r="D1635" s="489" t="s">
        <v>786</v>
      </c>
      <c r="E1635" s="271">
        <v>97.2</v>
      </c>
      <c r="F1635" s="271">
        <v>148</v>
      </c>
      <c r="G1635" s="271">
        <v>5.6</v>
      </c>
      <c r="H1635" s="271">
        <v>31.3</v>
      </c>
      <c r="I1635" s="271">
        <v>458.5</v>
      </c>
      <c r="J1635" s="271">
        <v>24.1</v>
      </c>
      <c r="K1635" s="271">
        <v>77</v>
      </c>
      <c r="L1635" s="271">
        <v>153.19999999999999</v>
      </c>
      <c r="M1635" s="271">
        <v>139.19999999999999</v>
      </c>
      <c r="N1635" s="271">
        <v>90.8</v>
      </c>
      <c r="O1635" s="271">
        <v>23</v>
      </c>
      <c r="P1635" s="271">
        <v>14.59</v>
      </c>
      <c r="Q1635" s="271">
        <v>14.02</v>
      </c>
      <c r="R1635" s="271">
        <v>14.39</v>
      </c>
      <c r="S1635" s="271">
        <v>14.33</v>
      </c>
      <c r="T1635" s="271">
        <v>716.7</v>
      </c>
      <c r="U1635" s="273">
        <v>8.75</v>
      </c>
      <c r="V1635" s="489">
        <v>1</v>
      </c>
    </row>
    <row r="1636" spans="1:22" ht="13.5" customHeight="1">
      <c r="A1636" s="774"/>
      <c r="B1636" s="775"/>
      <c r="C1636" s="774"/>
      <c r="D1636" s="489" t="s">
        <v>813</v>
      </c>
      <c r="E1636" s="271">
        <v>97.3</v>
      </c>
      <c r="F1636" s="271">
        <v>157</v>
      </c>
      <c r="G1636" s="271">
        <v>8.4</v>
      </c>
      <c r="H1636" s="271">
        <v>27.6</v>
      </c>
      <c r="I1636" s="271">
        <v>228.6</v>
      </c>
      <c r="J1636" s="271">
        <v>20.399999999999999</v>
      </c>
      <c r="K1636" s="271">
        <v>73.900000000000006</v>
      </c>
      <c r="L1636" s="271">
        <v>153.69999999999999</v>
      </c>
      <c r="M1636" s="271">
        <v>140.6</v>
      </c>
      <c r="N1636" s="271">
        <v>91.5</v>
      </c>
      <c r="O1636" s="271">
        <v>23.3</v>
      </c>
      <c r="P1636" s="271">
        <v>12.6</v>
      </c>
      <c r="Q1636" s="271">
        <v>13.2</v>
      </c>
      <c r="R1636" s="271">
        <v>12</v>
      </c>
      <c r="S1636" s="271">
        <v>12.6</v>
      </c>
      <c r="T1636" s="271">
        <v>630</v>
      </c>
      <c r="U1636" s="273">
        <v>5.9</v>
      </c>
      <c r="V1636" s="489">
        <v>1</v>
      </c>
    </row>
    <row r="1637" spans="1:22" ht="13.5" customHeight="1">
      <c r="A1637" s="774"/>
      <c r="B1637" s="775"/>
      <c r="C1637" s="774"/>
      <c r="D1637" s="489" t="s">
        <v>814</v>
      </c>
      <c r="E1637" s="271">
        <v>107.3</v>
      </c>
      <c r="F1637" s="271">
        <v>155</v>
      </c>
      <c r="G1637" s="271">
        <v>2.8</v>
      </c>
      <c r="H1637" s="271">
        <v>29.8</v>
      </c>
      <c r="I1637" s="271">
        <v>971.6</v>
      </c>
      <c r="J1637" s="271">
        <v>17.399999999999999</v>
      </c>
      <c r="K1637" s="271">
        <v>58.4</v>
      </c>
      <c r="L1637" s="271">
        <v>182.5</v>
      </c>
      <c r="M1637" s="271">
        <v>163.80000000000001</v>
      </c>
      <c r="N1637" s="271">
        <v>89.8</v>
      </c>
      <c r="O1637" s="271">
        <v>26.3</v>
      </c>
      <c r="P1637" s="271">
        <v>15.85</v>
      </c>
      <c r="Q1637" s="271">
        <v>16.559999999999999</v>
      </c>
      <c r="R1637" s="271">
        <v>17.02</v>
      </c>
      <c r="S1637" s="271">
        <v>16.48</v>
      </c>
      <c r="T1637" s="271">
        <v>715.1</v>
      </c>
      <c r="U1637" s="273">
        <v>5.58</v>
      </c>
      <c r="V1637" s="489">
        <v>1</v>
      </c>
    </row>
    <row r="1638" spans="1:22" ht="13.5" customHeight="1">
      <c r="A1638" s="774"/>
      <c r="B1638" s="775"/>
      <c r="C1638" s="774"/>
      <c r="D1638" s="489" t="s">
        <v>793</v>
      </c>
      <c r="E1638" s="271">
        <v>100.9</v>
      </c>
      <c r="F1638" s="271">
        <v>164</v>
      </c>
      <c r="G1638" s="271">
        <v>5.4</v>
      </c>
      <c r="H1638" s="271">
        <v>26.7</v>
      </c>
      <c r="I1638" s="271">
        <v>395</v>
      </c>
      <c r="J1638" s="271">
        <v>19.7</v>
      </c>
      <c r="K1638" s="271">
        <v>73.7</v>
      </c>
      <c r="L1638" s="271">
        <v>154.9</v>
      </c>
      <c r="M1638" s="271">
        <v>145.1</v>
      </c>
      <c r="N1638" s="271">
        <v>93.7</v>
      </c>
      <c r="O1638" s="271">
        <v>24.9</v>
      </c>
      <c r="P1638" s="271">
        <v>14.05</v>
      </c>
      <c r="Q1638" s="271">
        <v>13.65</v>
      </c>
      <c r="R1638" s="271">
        <v>13.5</v>
      </c>
      <c r="S1638" s="271">
        <v>13.73</v>
      </c>
      <c r="T1638" s="271">
        <v>686.5</v>
      </c>
      <c r="U1638" s="273">
        <v>3.78</v>
      </c>
      <c r="V1638" s="489">
        <v>2</v>
      </c>
    </row>
    <row r="1639" spans="1:22" ht="13.5" customHeight="1">
      <c r="A1639" s="774"/>
      <c r="B1639" s="775"/>
      <c r="C1639" s="774"/>
      <c r="D1639" s="302" t="s">
        <v>745</v>
      </c>
      <c r="E1639" s="304">
        <v>103.14545454545456</v>
      </c>
      <c r="F1639" s="304">
        <v>156.72727272727272</v>
      </c>
      <c r="G1639" s="304">
        <v>6.700000000000002</v>
      </c>
      <c r="H1639" s="304">
        <v>31.936363636363637</v>
      </c>
      <c r="I1639" s="304">
        <v>466.70000000000005</v>
      </c>
      <c r="J1639" s="304">
        <v>22.063636363636363</v>
      </c>
      <c r="K1639" s="304">
        <v>69.709090909090918</v>
      </c>
      <c r="L1639" s="304">
        <v>141.36363636363637</v>
      </c>
      <c r="M1639" s="304">
        <v>127.36363636363635</v>
      </c>
      <c r="N1639" s="304">
        <v>89.8</v>
      </c>
      <c r="O1639" s="304">
        <v>25</v>
      </c>
      <c r="P1639" s="304">
        <v>14.473636363636365</v>
      </c>
      <c r="Q1639" s="304">
        <v>14.32909090909091</v>
      </c>
      <c r="R1639" s="304">
        <v>14.314545454545454</v>
      </c>
      <c r="S1639" s="304">
        <v>14.372727272727273</v>
      </c>
      <c r="T1639" s="304">
        <v>698.35454545454547</v>
      </c>
      <c r="U1639" s="270">
        <v>6.8053219146658517</v>
      </c>
      <c r="V1639" s="490">
        <v>1</v>
      </c>
    </row>
    <row r="1640" spans="1:22" ht="13.5" customHeight="1">
      <c r="A1640" s="509" t="s">
        <v>943</v>
      </c>
      <c r="B1640" s="787"/>
      <c r="C1640" s="509" t="s">
        <v>1161</v>
      </c>
      <c r="D1640" s="489" t="s">
        <v>810</v>
      </c>
      <c r="E1640" s="271">
        <v>103</v>
      </c>
      <c r="F1640" s="271">
        <v>154</v>
      </c>
      <c r="G1640" s="271">
        <v>7.9</v>
      </c>
      <c r="H1640" s="271">
        <v>32.799999999999997</v>
      </c>
      <c r="I1640" s="271">
        <v>315.2</v>
      </c>
      <c r="J1640" s="271">
        <v>22.1</v>
      </c>
      <c r="K1640" s="271">
        <v>67.3</v>
      </c>
      <c r="L1640" s="271">
        <v>150.4</v>
      </c>
      <c r="M1640" s="271">
        <v>139.19999999999999</v>
      </c>
      <c r="N1640" s="271">
        <v>92.5</v>
      </c>
      <c r="O1640" s="271">
        <v>24.9</v>
      </c>
      <c r="P1640" s="271">
        <v>14.89</v>
      </c>
      <c r="Q1640" s="271">
        <v>14.85</v>
      </c>
      <c r="R1640" s="271">
        <v>14.97</v>
      </c>
      <c r="S1640" s="271">
        <v>14.9</v>
      </c>
      <c r="T1640" s="271">
        <v>745.2</v>
      </c>
      <c r="U1640" s="273">
        <v>2.94</v>
      </c>
      <c r="V1640" s="489">
        <v>4</v>
      </c>
    </row>
    <row r="1641" spans="1:22" ht="13.5" customHeight="1">
      <c r="A1641" s="774"/>
      <c r="B1641" s="787"/>
      <c r="C1641" s="774"/>
      <c r="D1641" s="489" t="s">
        <v>787</v>
      </c>
      <c r="E1641" s="271">
        <v>119</v>
      </c>
      <c r="F1641" s="271">
        <v>158</v>
      </c>
      <c r="G1641" s="271">
        <v>7.6</v>
      </c>
      <c r="H1641" s="271">
        <v>35.5</v>
      </c>
      <c r="I1641" s="271">
        <v>470.4</v>
      </c>
      <c r="J1641" s="271">
        <v>24.8</v>
      </c>
      <c r="K1641" s="271">
        <v>69.900000000000006</v>
      </c>
      <c r="L1641" s="271">
        <v>120.4</v>
      </c>
      <c r="M1641" s="271">
        <v>115.9</v>
      </c>
      <c r="N1641" s="271">
        <v>96.3</v>
      </c>
      <c r="O1641" s="271">
        <v>26.05</v>
      </c>
      <c r="P1641" s="271">
        <v>15.64</v>
      </c>
      <c r="Q1641" s="271">
        <v>16</v>
      </c>
      <c r="R1641" s="271">
        <v>16</v>
      </c>
      <c r="S1641" s="271">
        <v>15.88</v>
      </c>
      <c r="T1641" s="271">
        <v>678.7</v>
      </c>
      <c r="U1641" s="273">
        <v>0.67700000000000005</v>
      </c>
      <c r="V1641" s="489">
        <v>8</v>
      </c>
    </row>
    <row r="1642" spans="1:22" ht="13.5" customHeight="1">
      <c r="A1642" s="774"/>
      <c r="B1642" s="787"/>
      <c r="C1642" s="774"/>
      <c r="D1642" s="489" t="s">
        <v>799</v>
      </c>
      <c r="E1642" s="271">
        <v>99</v>
      </c>
      <c r="F1642" s="271">
        <v>149</v>
      </c>
      <c r="G1642" s="271">
        <v>7.1788999999999996</v>
      </c>
      <c r="H1642" s="271">
        <v>28.4</v>
      </c>
      <c r="I1642" s="271">
        <v>295.60378330942069</v>
      </c>
      <c r="J1642" s="271">
        <v>20.9</v>
      </c>
      <c r="K1642" s="271">
        <v>73.591549295774655</v>
      </c>
      <c r="L1642" s="271">
        <v>127.67</v>
      </c>
      <c r="M1642" s="271">
        <v>124.82</v>
      </c>
      <c r="N1642" s="271">
        <v>97.77</v>
      </c>
      <c r="O1642" s="271">
        <v>25.79</v>
      </c>
      <c r="P1642" s="271">
        <v>14.65</v>
      </c>
      <c r="Q1642" s="271">
        <v>13.71</v>
      </c>
      <c r="R1642" s="271">
        <v>13.43</v>
      </c>
      <c r="S1642" s="271">
        <v>13.93</v>
      </c>
      <c r="T1642" s="271">
        <v>696.5</v>
      </c>
      <c r="U1642" s="273">
        <v>4.6267087276550924</v>
      </c>
      <c r="V1642" s="489">
        <v>3</v>
      </c>
    </row>
    <row r="1643" spans="1:22" ht="13.5" customHeight="1">
      <c r="A1643" s="774"/>
      <c r="B1643" s="787"/>
      <c r="C1643" s="774"/>
      <c r="D1643" s="489" t="s">
        <v>834</v>
      </c>
      <c r="E1643" s="271">
        <v>105.7</v>
      </c>
      <c r="F1643" s="271">
        <v>160</v>
      </c>
      <c r="G1643" s="271">
        <v>3.9</v>
      </c>
      <c r="H1643" s="271">
        <v>34.5</v>
      </c>
      <c r="I1643" s="271">
        <v>885</v>
      </c>
      <c r="J1643" s="271">
        <v>24.1</v>
      </c>
      <c r="K1643" s="271">
        <v>69.900000000000006</v>
      </c>
      <c r="L1643" s="271">
        <v>126.3</v>
      </c>
      <c r="M1643" s="271">
        <v>113.5</v>
      </c>
      <c r="N1643" s="271">
        <v>89.9</v>
      </c>
      <c r="O1643" s="271">
        <v>25.6</v>
      </c>
      <c r="P1643" s="271">
        <v>13.81</v>
      </c>
      <c r="Q1643" s="271">
        <v>13.36</v>
      </c>
      <c r="R1643" s="271">
        <v>13.12</v>
      </c>
      <c r="S1643" s="271">
        <v>13.43</v>
      </c>
      <c r="T1643" s="271">
        <v>671.5</v>
      </c>
      <c r="U1643" s="273">
        <v>7.01</v>
      </c>
      <c r="V1643" s="489">
        <v>2</v>
      </c>
    </row>
    <row r="1644" spans="1:22" ht="13.5" customHeight="1">
      <c r="A1644" s="774"/>
      <c r="B1644" s="787"/>
      <c r="C1644" s="774"/>
      <c r="D1644" s="489" t="s">
        <v>819</v>
      </c>
      <c r="E1644" s="271">
        <v>95.6</v>
      </c>
      <c r="F1644" s="271">
        <v>152</v>
      </c>
      <c r="G1644" s="271">
        <v>8.1999999999999993</v>
      </c>
      <c r="H1644" s="271">
        <v>30.12</v>
      </c>
      <c r="I1644" s="271">
        <v>367.32</v>
      </c>
      <c r="J1644" s="271">
        <v>22.4</v>
      </c>
      <c r="K1644" s="271">
        <v>74.37</v>
      </c>
      <c r="L1644" s="271">
        <v>138.07</v>
      </c>
      <c r="M1644" s="271">
        <v>124.98</v>
      </c>
      <c r="N1644" s="271">
        <v>90.52</v>
      </c>
      <c r="O1644" s="271">
        <v>25.29</v>
      </c>
      <c r="P1644" s="271">
        <v>13.8</v>
      </c>
      <c r="Q1644" s="271">
        <v>13.6</v>
      </c>
      <c r="R1644" s="271">
        <v>13.98</v>
      </c>
      <c r="S1644" s="271">
        <v>13.79</v>
      </c>
      <c r="T1644" s="271">
        <v>689.67</v>
      </c>
      <c r="U1644" s="273">
        <v>4.13</v>
      </c>
      <c r="V1644" s="489">
        <v>4</v>
      </c>
    </row>
    <row r="1645" spans="1:22" ht="13.5" customHeight="1">
      <c r="A1645" s="774"/>
      <c r="B1645" s="787"/>
      <c r="C1645" s="774"/>
      <c r="D1645" s="489" t="s">
        <v>835</v>
      </c>
      <c r="E1645" s="271">
        <v>94</v>
      </c>
      <c r="F1645" s="271">
        <v>159</v>
      </c>
      <c r="G1645" s="271">
        <v>6.6</v>
      </c>
      <c r="H1645" s="271">
        <v>26.7</v>
      </c>
      <c r="I1645" s="271">
        <v>403.4</v>
      </c>
      <c r="J1645" s="271">
        <v>20.7</v>
      </c>
      <c r="K1645" s="271">
        <v>77.3</v>
      </c>
      <c r="L1645" s="271">
        <v>139.4</v>
      </c>
      <c r="M1645" s="271">
        <v>124.2</v>
      </c>
      <c r="N1645" s="271">
        <v>89.1</v>
      </c>
      <c r="O1645" s="271">
        <v>24</v>
      </c>
      <c r="P1645" s="271">
        <v>16.89</v>
      </c>
      <c r="Q1645" s="271">
        <v>17.22</v>
      </c>
      <c r="R1645" s="271">
        <v>16.649999999999999</v>
      </c>
      <c r="S1645" s="271">
        <v>16.920000000000002</v>
      </c>
      <c r="T1645" s="271">
        <v>846.2</v>
      </c>
      <c r="U1645" s="273">
        <v>-0.36</v>
      </c>
      <c r="V1645" s="489">
        <v>10</v>
      </c>
    </row>
    <row r="1646" spans="1:22" ht="13.5" customHeight="1">
      <c r="A1646" s="774"/>
      <c r="B1646" s="787"/>
      <c r="C1646" s="774"/>
      <c r="D1646" s="489" t="s">
        <v>809</v>
      </c>
      <c r="E1646" s="271">
        <v>105</v>
      </c>
      <c r="F1646" s="271">
        <v>158</v>
      </c>
      <c r="G1646" s="271">
        <v>4.5999999999999996</v>
      </c>
      <c r="H1646" s="271">
        <v>35.200000000000003</v>
      </c>
      <c r="I1646" s="271">
        <v>662</v>
      </c>
      <c r="J1646" s="271">
        <v>24.9</v>
      </c>
      <c r="K1646" s="271">
        <v>70.599999999999994</v>
      </c>
      <c r="L1646" s="271">
        <v>132.9</v>
      </c>
      <c r="M1646" s="271">
        <v>115.1</v>
      </c>
      <c r="N1646" s="271">
        <v>86.6</v>
      </c>
      <c r="O1646" s="271">
        <v>24.7</v>
      </c>
      <c r="P1646" s="271">
        <v>18.318596490000001</v>
      </c>
      <c r="Q1646" s="271">
        <v>17.673508770000002</v>
      </c>
      <c r="R1646" s="271">
        <v>17.859415200000001</v>
      </c>
      <c r="S1646" s="271">
        <v>17.95</v>
      </c>
      <c r="T1646" s="271">
        <v>897.5</v>
      </c>
      <c r="U1646" s="273">
        <v>8.2890926640926708</v>
      </c>
      <c r="V1646" s="489">
        <v>5</v>
      </c>
    </row>
    <row r="1647" spans="1:22" ht="13.5" customHeight="1">
      <c r="A1647" s="774"/>
      <c r="B1647" s="787"/>
      <c r="C1647" s="774"/>
      <c r="D1647" s="489" t="s">
        <v>786</v>
      </c>
      <c r="E1647" s="271">
        <v>97</v>
      </c>
      <c r="F1647" s="271">
        <v>162</v>
      </c>
      <c r="G1647" s="271">
        <v>6.7</v>
      </c>
      <c r="H1647" s="271">
        <v>28.1</v>
      </c>
      <c r="I1647" s="271">
        <v>319.8</v>
      </c>
      <c r="J1647" s="271">
        <v>20.5</v>
      </c>
      <c r="K1647" s="271">
        <v>72.8</v>
      </c>
      <c r="L1647" s="271">
        <v>142.31</v>
      </c>
      <c r="M1647" s="271">
        <v>131.6</v>
      </c>
      <c r="N1647" s="271">
        <v>92.5</v>
      </c>
      <c r="O1647" s="271">
        <v>27.32</v>
      </c>
      <c r="P1647" s="271">
        <v>13.59</v>
      </c>
      <c r="Q1647" s="271">
        <v>13.85</v>
      </c>
      <c r="R1647" s="271">
        <v>13.95</v>
      </c>
      <c r="S1647" s="271">
        <v>13.8</v>
      </c>
      <c r="T1647" s="271">
        <v>689.92</v>
      </c>
      <c r="U1647" s="273">
        <v>0.42</v>
      </c>
      <c r="V1647" s="489">
        <v>9</v>
      </c>
    </row>
    <row r="1648" spans="1:22" ht="13.5" customHeight="1">
      <c r="A1648" s="774"/>
      <c r="B1648" s="787"/>
      <c r="C1648" s="774"/>
      <c r="D1648" s="489" t="s">
        <v>813</v>
      </c>
      <c r="E1648" s="271">
        <v>104</v>
      </c>
      <c r="F1648" s="271">
        <v>160</v>
      </c>
      <c r="G1648" s="271">
        <v>9.9</v>
      </c>
      <c r="H1648" s="271">
        <v>26.7</v>
      </c>
      <c r="I1648" s="271">
        <v>169.7</v>
      </c>
      <c r="J1648" s="271">
        <v>23.4</v>
      </c>
      <c r="K1648" s="271">
        <v>87.6</v>
      </c>
      <c r="L1648" s="271">
        <v>135</v>
      </c>
      <c r="M1648" s="271">
        <v>127</v>
      </c>
      <c r="N1648" s="271">
        <v>94.1</v>
      </c>
      <c r="O1648" s="271">
        <v>23.9</v>
      </c>
      <c r="P1648" s="271">
        <v>14.2</v>
      </c>
      <c r="Q1648" s="271">
        <v>13.3</v>
      </c>
      <c r="R1648" s="271">
        <v>14.3</v>
      </c>
      <c r="S1648" s="271">
        <v>13.93</v>
      </c>
      <c r="T1648" s="271">
        <v>696.7</v>
      </c>
      <c r="U1648" s="273">
        <v>3.5</v>
      </c>
      <c r="V1648" s="489">
        <v>4</v>
      </c>
    </row>
    <row r="1649" spans="1:22" ht="13.5" customHeight="1">
      <c r="A1649" s="774"/>
      <c r="B1649" s="787"/>
      <c r="C1649" s="774"/>
      <c r="D1649" s="489" t="s">
        <v>814</v>
      </c>
      <c r="E1649" s="271">
        <v>95.1</v>
      </c>
      <c r="F1649" s="271">
        <v>156</v>
      </c>
      <c r="G1649" s="271">
        <v>3.9</v>
      </c>
      <c r="H1649" s="271">
        <v>29</v>
      </c>
      <c r="I1649" s="271">
        <v>643.6</v>
      </c>
      <c r="J1649" s="271">
        <v>20.5</v>
      </c>
      <c r="K1649" s="271">
        <v>70.7</v>
      </c>
      <c r="L1649" s="271">
        <v>162.9</v>
      </c>
      <c r="M1649" s="271">
        <v>149.69999999999999</v>
      </c>
      <c r="N1649" s="271">
        <v>91.9</v>
      </c>
      <c r="O1649" s="271">
        <v>28.3</v>
      </c>
      <c r="P1649" s="271">
        <v>16.920000000000002</v>
      </c>
      <c r="Q1649" s="271">
        <v>16.52</v>
      </c>
      <c r="R1649" s="271">
        <v>16.38</v>
      </c>
      <c r="S1649" s="271">
        <v>16.61</v>
      </c>
      <c r="T1649" s="271">
        <v>732.22</v>
      </c>
      <c r="U1649" s="273">
        <v>2.2599999999999998</v>
      </c>
      <c r="V1649" s="489">
        <v>6</v>
      </c>
    </row>
    <row r="1650" spans="1:22" ht="13.5" customHeight="1">
      <c r="A1650" s="774"/>
      <c r="B1650" s="787"/>
      <c r="C1650" s="774"/>
      <c r="D1650" s="489" t="s">
        <v>836</v>
      </c>
      <c r="E1650" s="271">
        <v>106.1</v>
      </c>
      <c r="F1650" s="271">
        <v>162</v>
      </c>
      <c r="G1650" s="271">
        <v>4.8499999999999996</v>
      </c>
      <c r="H1650" s="271">
        <v>27.5</v>
      </c>
      <c r="I1650" s="271">
        <v>467.01</v>
      </c>
      <c r="J1650" s="271">
        <v>21.58</v>
      </c>
      <c r="K1650" s="271">
        <v>78.47</v>
      </c>
      <c r="L1650" s="271">
        <v>160.97</v>
      </c>
      <c r="M1650" s="271">
        <v>146.22999999999999</v>
      </c>
      <c r="N1650" s="271">
        <v>90.84</v>
      </c>
      <c r="O1650" s="271">
        <v>24.02</v>
      </c>
      <c r="P1650" s="271">
        <v>14.18</v>
      </c>
      <c r="Q1650" s="271">
        <v>14.31</v>
      </c>
      <c r="R1650" s="271">
        <v>14.38</v>
      </c>
      <c r="S1650" s="271">
        <v>14.29</v>
      </c>
      <c r="T1650" s="271">
        <v>714.5</v>
      </c>
      <c r="U1650" s="273">
        <v>9.1999999999999993</v>
      </c>
      <c r="V1650" s="489">
        <v>1</v>
      </c>
    </row>
    <row r="1651" spans="1:22" ht="13.5" customHeight="1">
      <c r="A1651" s="774"/>
      <c r="B1651" s="787"/>
      <c r="C1651" s="774"/>
      <c r="D1651" s="490" t="s">
        <v>745</v>
      </c>
      <c r="E1651" s="304">
        <v>102.13636363636364</v>
      </c>
      <c r="F1651" s="304">
        <v>157.27272727272728</v>
      </c>
      <c r="G1651" s="304">
        <v>6.4844454545454537</v>
      </c>
      <c r="H1651" s="304">
        <v>30.41090909090909</v>
      </c>
      <c r="I1651" s="304">
        <v>454.45761666449283</v>
      </c>
      <c r="J1651" s="304">
        <v>22.352727272727272</v>
      </c>
      <c r="K1651" s="304">
        <v>73.866504481434063</v>
      </c>
      <c r="L1651" s="304">
        <v>139.66545454545454</v>
      </c>
      <c r="M1651" s="304">
        <v>128.38454545454547</v>
      </c>
      <c r="N1651" s="304">
        <v>92.002727272727284</v>
      </c>
      <c r="O1651" s="304">
        <v>25.442727272727272</v>
      </c>
      <c r="P1651" s="304">
        <v>15.171690589999999</v>
      </c>
      <c r="Q1651" s="304">
        <v>14.944864433636365</v>
      </c>
      <c r="R1651" s="304">
        <v>15.001765018181818</v>
      </c>
      <c r="S1651" s="304">
        <v>15.039090909090907</v>
      </c>
      <c r="T1651" s="304">
        <v>732.60090909090911</v>
      </c>
      <c r="U1651" s="270">
        <v>3.8178314047712982</v>
      </c>
      <c r="V1651" s="490">
        <v>5</v>
      </c>
    </row>
    <row r="1652" spans="1:22" ht="13.5" customHeight="1">
      <c r="A1652" s="509" t="s">
        <v>1155</v>
      </c>
      <c r="B1652" s="787"/>
      <c r="C1652" s="509" t="s">
        <v>1162</v>
      </c>
      <c r="D1652" s="489" t="s">
        <v>787</v>
      </c>
      <c r="E1652" s="271">
        <v>119</v>
      </c>
      <c r="F1652" s="271">
        <v>155</v>
      </c>
      <c r="G1652" s="271">
        <v>8.5</v>
      </c>
      <c r="H1652" s="271">
        <v>32.299999999999997</v>
      </c>
      <c r="I1652" s="271">
        <v>378.9</v>
      </c>
      <c r="J1652" s="271">
        <v>24</v>
      </c>
      <c r="K1652" s="271">
        <v>74.3</v>
      </c>
      <c r="L1652" s="271">
        <v>123.7</v>
      </c>
      <c r="M1652" s="271">
        <v>120.1</v>
      </c>
      <c r="N1652" s="271">
        <v>97.1</v>
      </c>
      <c r="O1652" s="271">
        <v>26.1</v>
      </c>
      <c r="P1652" s="271">
        <v>181.1</v>
      </c>
      <c r="Q1652" s="271">
        <v>179.9</v>
      </c>
      <c r="R1652" s="271"/>
      <c r="S1652" s="271">
        <v>180.5</v>
      </c>
      <c r="T1652" s="271">
        <v>722</v>
      </c>
      <c r="U1652" s="273">
        <v>7.22</v>
      </c>
      <c r="V1652" s="489">
        <v>1</v>
      </c>
    </row>
    <row r="1653" spans="1:22" ht="13.5" customHeight="1">
      <c r="A1653" s="774"/>
      <c r="B1653" s="787"/>
      <c r="C1653" s="774"/>
      <c r="D1653" s="489" t="s">
        <v>799</v>
      </c>
      <c r="E1653" s="271">
        <v>99</v>
      </c>
      <c r="F1653" s="271">
        <v>149</v>
      </c>
      <c r="G1653" s="271">
        <v>7.1</v>
      </c>
      <c r="H1653" s="271">
        <v>33.299999999999997</v>
      </c>
      <c r="I1653" s="271">
        <v>365.7</v>
      </c>
      <c r="J1653" s="271">
        <v>22.5</v>
      </c>
      <c r="K1653" s="271">
        <v>67.599999999999994</v>
      </c>
      <c r="L1653" s="271">
        <v>126.3</v>
      </c>
      <c r="M1653" s="271">
        <v>121.7</v>
      </c>
      <c r="N1653" s="271">
        <v>96.3</v>
      </c>
      <c r="O1653" s="271">
        <v>27.2</v>
      </c>
      <c r="P1653" s="271">
        <v>347.3</v>
      </c>
      <c r="Q1653" s="271">
        <v>345.6</v>
      </c>
      <c r="R1653" s="271"/>
      <c r="S1653" s="271">
        <v>346.45</v>
      </c>
      <c r="T1653" s="271">
        <v>692.9</v>
      </c>
      <c r="U1653" s="273">
        <v>5.48</v>
      </c>
      <c r="V1653" s="489">
        <v>3</v>
      </c>
    </row>
    <row r="1654" spans="1:22" ht="13.5" customHeight="1">
      <c r="A1654" s="774"/>
      <c r="B1654" s="787"/>
      <c r="C1654" s="774"/>
      <c r="D1654" s="489" t="s">
        <v>834</v>
      </c>
      <c r="E1654" s="271">
        <v>114.2</v>
      </c>
      <c r="F1654" s="271">
        <v>160</v>
      </c>
      <c r="G1654" s="271">
        <v>4.0999999999999996</v>
      </c>
      <c r="H1654" s="271">
        <v>42.1</v>
      </c>
      <c r="I1654" s="271">
        <v>1027</v>
      </c>
      <c r="J1654" s="271">
        <v>26.12</v>
      </c>
      <c r="K1654" s="271">
        <v>62</v>
      </c>
      <c r="L1654" s="271">
        <v>130.80000000000001</v>
      </c>
      <c r="M1654" s="271">
        <v>99.3</v>
      </c>
      <c r="N1654" s="271">
        <v>75.900000000000006</v>
      </c>
      <c r="O1654" s="271">
        <v>24.5</v>
      </c>
      <c r="P1654" s="271">
        <v>203.2</v>
      </c>
      <c r="Q1654" s="271">
        <v>194.7</v>
      </c>
      <c r="R1654" s="271"/>
      <c r="S1654" s="271">
        <v>198.95</v>
      </c>
      <c r="T1654" s="271">
        <v>656.54</v>
      </c>
      <c r="U1654" s="273">
        <v>1.84</v>
      </c>
      <c r="V1654" s="489">
        <v>4</v>
      </c>
    </row>
    <row r="1655" spans="1:22" ht="13.5" customHeight="1">
      <c r="A1655" s="774"/>
      <c r="B1655" s="787"/>
      <c r="C1655" s="774"/>
      <c r="D1655" s="489" t="s">
        <v>809</v>
      </c>
      <c r="E1655" s="271">
        <v>106</v>
      </c>
      <c r="F1655" s="271">
        <v>155</v>
      </c>
      <c r="G1655" s="271">
        <v>4.4000000000000004</v>
      </c>
      <c r="H1655" s="271">
        <v>37.4</v>
      </c>
      <c r="I1655" s="271">
        <v>741.7</v>
      </c>
      <c r="J1655" s="271">
        <v>25.6</v>
      </c>
      <c r="K1655" s="271">
        <v>68.599999999999994</v>
      </c>
      <c r="L1655" s="271">
        <v>167.7</v>
      </c>
      <c r="M1655" s="271">
        <v>146.9</v>
      </c>
      <c r="N1655" s="271">
        <v>87.6</v>
      </c>
      <c r="O1655" s="271">
        <v>24.3</v>
      </c>
      <c r="P1655" s="271">
        <v>435.1</v>
      </c>
      <c r="Q1655" s="271">
        <v>420.7</v>
      </c>
      <c r="R1655" s="271"/>
      <c r="S1655" s="271">
        <v>427.9</v>
      </c>
      <c r="T1655" s="271">
        <v>855.8</v>
      </c>
      <c r="U1655" s="273">
        <v>2.4174246050741899</v>
      </c>
      <c r="V1655" s="489">
        <v>3</v>
      </c>
    </row>
    <row r="1656" spans="1:22" ht="13.5" customHeight="1">
      <c r="A1656" s="774"/>
      <c r="B1656" s="787"/>
      <c r="C1656" s="774"/>
      <c r="D1656" s="489" t="s">
        <v>813</v>
      </c>
      <c r="E1656" s="271">
        <v>110.3</v>
      </c>
      <c r="F1656" s="271">
        <v>157</v>
      </c>
      <c r="G1656" s="271">
        <v>7.5</v>
      </c>
      <c r="H1656" s="271">
        <v>30.4</v>
      </c>
      <c r="I1656" s="271">
        <v>304.7</v>
      </c>
      <c r="J1656" s="271">
        <v>21.2</v>
      </c>
      <c r="K1656" s="271">
        <v>69.7</v>
      </c>
      <c r="L1656" s="271">
        <v>178</v>
      </c>
      <c r="M1656" s="271">
        <v>149</v>
      </c>
      <c r="N1656" s="271">
        <v>83.7</v>
      </c>
      <c r="O1656" s="271">
        <v>23.6</v>
      </c>
      <c r="P1656" s="271">
        <v>168.8</v>
      </c>
      <c r="Q1656" s="271">
        <v>176.3</v>
      </c>
      <c r="R1656" s="271"/>
      <c r="S1656" s="271">
        <v>172.5</v>
      </c>
      <c r="T1656" s="271">
        <v>690</v>
      </c>
      <c r="U1656" s="273">
        <v>4.5</v>
      </c>
      <c r="V1656" s="489">
        <v>2</v>
      </c>
    </row>
    <row r="1657" spans="1:22" ht="13.5" customHeight="1">
      <c r="A1657" s="774"/>
      <c r="B1657" s="787"/>
      <c r="C1657" s="774"/>
      <c r="D1657" s="489" t="s">
        <v>814</v>
      </c>
      <c r="E1657" s="271">
        <v>99.7</v>
      </c>
      <c r="F1657" s="271">
        <v>156</v>
      </c>
      <c r="G1657" s="271">
        <v>4.0999999999999996</v>
      </c>
      <c r="H1657" s="271">
        <v>28.1</v>
      </c>
      <c r="I1657" s="271">
        <v>585.4</v>
      </c>
      <c r="J1657" s="271">
        <v>20.3</v>
      </c>
      <c r="K1657" s="271">
        <v>72.2</v>
      </c>
      <c r="L1657" s="271">
        <v>169.7</v>
      </c>
      <c r="M1657" s="271">
        <v>150.5</v>
      </c>
      <c r="N1657" s="271">
        <v>88.7</v>
      </c>
      <c r="O1657" s="271">
        <v>28.5</v>
      </c>
      <c r="P1657" s="271">
        <v>102.69</v>
      </c>
      <c r="Q1657" s="271">
        <v>100.42</v>
      </c>
      <c r="R1657" s="271"/>
      <c r="S1657" s="271">
        <v>101.56</v>
      </c>
      <c r="T1657" s="271">
        <v>752.26</v>
      </c>
      <c r="U1657" s="273">
        <v>4.6100000000000003</v>
      </c>
      <c r="V1657" s="489">
        <v>3</v>
      </c>
    </row>
    <row r="1658" spans="1:22" ht="13.5" customHeight="1">
      <c r="A1658" s="774"/>
      <c r="B1658" s="787"/>
      <c r="C1658" s="774"/>
      <c r="D1658" s="489" t="s">
        <v>793</v>
      </c>
      <c r="E1658" s="271">
        <v>106.9</v>
      </c>
      <c r="F1658" s="271">
        <v>164</v>
      </c>
      <c r="G1658" s="271">
        <v>4.7</v>
      </c>
      <c r="H1658" s="271">
        <v>27.56</v>
      </c>
      <c r="I1658" s="271">
        <v>486.38</v>
      </c>
      <c r="J1658" s="271">
        <v>22.65</v>
      </c>
      <c r="K1658" s="271">
        <v>82.18</v>
      </c>
      <c r="L1658" s="271">
        <v>159.51</v>
      </c>
      <c r="M1658" s="271">
        <v>143.85</v>
      </c>
      <c r="N1658" s="271">
        <v>90.18</v>
      </c>
      <c r="O1658" s="271">
        <v>24.22</v>
      </c>
      <c r="P1658" s="271">
        <v>188.83</v>
      </c>
      <c r="Q1658" s="271">
        <v>190.69</v>
      </c>
      <c r="R1658" s="271"/>
      <c r="S1658" s="271">
        <v>189.76</v>
      </c>
      <c r="T1658" s="271">
        <v>744.16</v>
      </c>
      <c r="U1658" s="273">
        <v>4.0199999999999996</v>
      </c>
      <c r="V1658" s="489">
        <v>3</v>
      </c>
    </row>
    <row r="1659" spans="1:22" ht="13.5" customHeight="1">
      <c r="A1659" s="774"/>
      <c r="B1659" s="787"/>
      <c r="C1659" s="774"/>
      <c r="D1659" s="490" t="s">
        <v>745</v>
      </c>
      <c r="E1659" s="304">
        <v>107.87142857142858</v>
      </c>
      <c r="F1659" s="304">
        <v>156.57142857142858</v>
      </c>
      <c r="G1659" s="304">
        <v>5.7714285714285722</v>
      </c>
      <c r="H1659" s="304">
        <v>33.022857142857141</v>
      </c>
      <c r="I1659" s="304">
        <v>555.68285714285719</v>
      </c>
      <c r="J1659" s="304">
        <v>23.195714285714285</v>
      </c>
      <c r="K1659" s="304">
        <v>70.94</v>
      </c>
      <c r="L1659" s="304">
        <v>150.81571428571428</v>
      </c>
      <c r="M1659" s="304">
        <v>133.05000000000001</v>
      </c>
      <c r="N1659" s="304">
        <v>88.497142857142862</v>
      </c>
      <c r="O1659" s="304">
        <v>25.488571428571426</v>
      </c>
      <c r="P1659" s="304">
        <v>232.43142857142854</v>
      </c>
      <c r="Q1659" s="304">
        <v>229.75857142857146</v>
      </c>
      <c r="R1659" s="304"/>
      <c r="S1659" s="304">
        <v>231.08857142857144</v>
      </c>
      <c r="T1659" s="304">
        <v>730.52285714285711</v>
      </c>
      <c r="U1659" s="270">
        <v>4.2531763247598295</v>
      </c>
      <c r="V1659" s="490">
        <v>3</v>
      </c>
    </row>
    <row r="1660" spans="1:22" ht="13.5" customHeight="1">
      <c r="A1660" s="509" t="s">
        <v>871</v>
      </c>
      <c r="B1660" s="511" t="s">
        <v>837</v>
      </c>
      <c r="C1660" s="509" t="s">
        <v>1163</v>
      </c>
      <c r="D1660" s="489" t="s">
        <v>810</v>
      </c>
      <c r="E1660" s="271">
        <v>91</v>
      </c>
      <c r="F1660" s="271">
        <v>154</v>
      </c>
      <c r="G1660" s="271">
        <v>7.5</v>
      </c>
      <c r="H1660" s="271">
        <v>29.1</v>
      </c>
      <c r="I1660" s="271">
        <v>287.5</v>
      </c>
      <c r="J1660" s="271">
        <v>24.4</v>
      </c>
      <c r="K1660" s="271">
        <v>83.8</v>
      </c>
      <c r="L1660" s="271">
        <v>118</v>
      </c>
      <c r="M1660" s="271">
        <v>110.5</v>
      </c>
      <c r="N1660" s="271">
        <v>93.6</v>
      </c>
      <c r="O1660" s="271">
        <v>24.4</v>
      </c>
      <c r="P1660" s="271">
        <v>12.99</v>
      </c>
      <c r="Q1660" s="271">
        <v>12.98</v>
      </c>
      <c r="R1660" s="271">
        <v>13.66</v>
      </c>
      <c r="S1660" s="271">
        <v>13.21</v>
      </c>
      <c r="T1660" s="271">
        <v>660.5</v>
      </c>
      <c r="U1660" s="273">
        <v>-4.9000000000000004</v>
      </c>
      <c r="V1660" s="489">
        <v>10</v>
      </c>
    </row>
    <row r="1661" spans="1:22" ht="13.5" customHeight="1">
      <c r="A1661" s="774"/>
      <c r="B1661" s="775"/>
      <c r="C1661" s="774"/>
      <c r="D1661" s="489" t="s">
        <v>787</v>
      </c>
      <c r="E1661" s="271">
        <v>93.6</v>
      </c>
      <c r="F1661" s="271">
        <v>145</v>
      </c>
      <c r="G1661" s="271">
        <v>6.9</v>
      </c>
      <c r="H1661" s="271">
        <v>45.1</v>
      </c>
      <c r="I1661" s="271">
        <v>555.4</v>
      </c>
      <c r="J1661" s="271">
        <v>29.1</v>
      </c>
      <c r="K1661" s="271">
        <v>64.400000000000006</v>
      </c>
      <c r="L1661" s="271">
        <v>118.7</v>
      </c>
      <c r="M1661" s="271">
        <v>105.4</v>
      </c>
      <c r="N1661" s="271">
        <v>88.8</v>
      </c>
      <c r="O1661" s="271">
        <v>24.1</v>
      </c>
      <c r="P1661" s="271">
        <v>14.2</v>
      </c>
      <c r="Q1661" s="271">
        <v>13.68</v>
      </c>
      <c r="R1661" s="271">
        <v>14.76</v>
      </c>
      <c r="S1661" s="271">
        <v>14.21</v>
      </c>
      <c r="T1661" s="271">
        <v>607.4</v>
      </c>
      <c r="U1661" s="273">
        <v>-3.27</v>
      </c>
      <c r="V1661" s="489">
        <v>10</v>
      </c>
    </row>
    <row r="1662" spans="1:22" ht="13.5" customHeight="1">
      <c r="A1662" s="774"/>
      <c r="B1662" s="775"/>
      <c r="C1662" s="774"/>
      <c r="D1662" s="489" t="s">
        <v>799</v>
      </c>
      <c r="E1662" s="271">
        <v>92.7</v>
      </c>
      <c r="F1662" s="271">
        <v>145</v>
      </c>
      <c r="G1662" s="271">
        <v>8.1999999999999993</v>
      </c>
      <c r="H1662" s="271">
        <v>32.700000000000003</v>
      </c>
      <c r="I1662" s="271">
        <v>298.8</v>
      </c>
      <c r="J1662" s="271">
        <v>26.5</v>
      </c>
      <c r="K1662" s="271">
        <v>81</v>
      </c>
      <c r="L1662" s="271">
        <v>113.5</v>
      </c>
      <c r="M1662" s="271">
        <v>92.4</v>
      </c>
      <c r="N1662" s="271">
        <v>81.400000000000006</v>
      </c>
      <c r="O1662" s="271">
        <v>26.7</v>
      </c>
      <c r="P1662" s="271">
        <v>12.55</v>
      </c>
      <c r="Q1662" s="271">
        <v>13</v>
      </c>
      <c r="R1662" s="271">
        <v>12.57</v>
      </c>
      <c r="S1662" s="271">
        <v>12.71</v>
      </c>
      <c r="T1662" s="271">
        <v>635.29999999999995</v>
      </c>
      <c r="U1662" s="273">
        <v>0.69</v>
      </c>
      <c r="V1662" s="489">
        <v>7</v>
      </c>
    </row>
    <row r="1663" spans="1:22" ht="13.5" customHeight="1">
      <c r="A1663" s="774"/>
      <c r="B1663" s="775"/>
      <c r="C1663" s="774"/>
      <c r="D1663" s="489" t="s">
        <v>834</v>
      </c>
      <c r="E1663" s="271">
        <v>95.1</v>
      </c>
      <c r="F1663" s="271">
        <v>166</v>
      </c>
      <c r="G1663" s="271">
        <v>4.2</v>
      </c>
      <c r="H1663" s="271">
        <v>43.2</v>
      </c>
      <c r="I1663" s="271">
        <v>1029</v>
      </c>
      <c r="J1663" s="271">
        <v>25.2</v>
      </c>
      <c r="K1663" s="271">
        <v>58.3</v>
      </c>
      <c r="L1663" s="271">
        <v>130.4</v>
      </c>
      <c r="M1663" s="271">
        <v>106.7</v>
      </c>
      <c r="N1663" s="271">
        <v>81.8</v>
      </c>
      <c r="O1663" s="271">
        <v>25.2</v>
      </c>
      <c r="P1663" s="271">
        <v>11.76</v>
      </c>
      <c r="Q1663" s="271">
        <v>12.1</v>
      </c>
      <c r="R1663" s="271">
        <v>11.34</v>
      </c>
      <c r="S1663" s="271">
        <v>11.73</v>
      </c>
      <c r="T1663" s="271">
        <v>586.70000000000005</v>
      </c>
      <c r="U1663" s="273">
        <v>-2.1</v>
      </c>
      <c r="V1663" s="489">
        <v>9</v>
      </c>
    </row>
    <row r="1664" spans="1:22" ht="13.5" customHeight="1">
      <c r="A1664" s="774"/>
      <c r="B1664" s="775"/>
      <c r="C1664" s="774"/>
      <c r="D1664" s="489" t="s">
        <v>819</v>
      </c>
      <c r="E1664" s="271">
        <v>85.7</v>
      </c>
      <c r="F1664" s="271">
        <v>154</v>
      </c>
      <c r="G1664" s="271">
        <v>9.5</v>
      </c>
      <c r="H1664" s="271">
        <v>35.200000000000003</v>
      </c>
      <c r="I1664" s="271">
        <v>370.5</v>
      </c>
      <c r="J1664" s="271">
        <v>24.6</v>
      </c>
      <c r="K1664" s="271">
        <v>69.8</v>
      </c>
      <c r="L1664" s="271">
        <v>110</v>
      </c>
      <c r="M1664" s="271">
        <v>94.6</v>
      </c>
      <c r="N1664" s="271">
        <v>86.1</v>
      </c>
      <c r="O1664" s="271">
        <v>21.3</v>
      </c>
      <c r="P1664" s="271">
        <v>10.96</v>
      </c>
      <c r="Q1664" s="271">
        <v>10.86</v>
      </c>
      <c r="R1664" s="271">
        <v>10.99</v>
      </c>
      <c r="S1664" s="271">
        <v>10.94</v>
      </c>
      <c r="T1664" s="271">
        <v>546.79999999999995</v>
      </c>
      <c r="U1664" s="273">
        <v>-4.9800000000000004</v>
      </c>
      <c r="V1664" s="489">
        <v>10</v>
      </c>
    </row>
    <row r="1665" spans="1:22" ht="13.5" customHeight="1">
      <c r="A1665" s="774"/>
      <c r="B1665" s="775"/>
      <c r="C1665" s="774"/>
      <c r="D1665" s="489" t="s">
        <v>816</v>
      </c>
      <c r="E1665" s="271">
        <v>91.4</v>
      </c>
      <c r="F1665" s="271">
        <v>161</v>
      </c>
      <c r="G1665" s="271">
        <v>8.1999999999999993</v>
      </c>
      <c r="H1665" s="271">
        <v>42.4</v>
      </c>
      <c r="I1665" s="271">
        <v>520.5</v>
      </c>
      <c r="J1665" s="271">
        <v>28.6</v>
      </c>
      <c r="K1665" s="271">
        <v>67.3</v>
      </c>
      <c r="L1665" s="271">
        <v>95.1</v>
      </c>
      <c r="M1665" s="271">
        <v>87.6</v>
      </c>
      <c r="N1665" s="271">
        <v>92.1</v>
      </c>
      <c r="O1665" s="271">
        <v>25.4</v>
      </c>
      <c r="P1665" s="271">
        <v>15.31</v>
      </c>
      <c r="Q1665" s="271">
        <v>16.8</v>
      </c>
      <c r="R1665" s="271">
        <v>15.04</v>
      </c>
      <c r="S1665" s="271">
        <v>15.72</v>
      </c>
      <c r="T1665" s="271">
        <v>785.9</v>
      </c>
      <c r="U1665" s="273">
        <v>-3.28</v>
      </c>
      <c r="V1665" s="489">
        <v>9</v>
      </c>
    </row>
    <row r="1666" spans="1:22" ht="13.5" customHeight="1">
      <c r="A1666" s="774"/>
      <c r="B1666" s="775"/>
      <c r="C1666" s="774"/>
      <c r="D1666" s="489" t="s">
        <v>809</v>
      </c>
      <c r="E1666" s="271">
        <v>88</v>
      </c>
      <c r="F1666" s="271">
        <v>158</v>
      </c>
      <c r="G1666" s="271">
        <v>6.8</v>
      </c>
      <c r="H1666" s="271">
        <v>28.7</v>
      </c>
      <c r="I1666" s="271">
        <v>324.7</v>
      </c>
      <c r="J1666" s="271">
        <v>23.2</v>
      </c>
      <c r="K1666" s="271">
        <v>80.900000000000006</v>
      </c>
      <c r="L1666" s="271">
        <v>111.1</v>
      </c>
      <c r="M1666" s="271">
        <v>102.5</v>
      </c>
      <c r="N1666" s="271">
        <v>92.2</v>
      </c>
      <c r="O1666" s="271">
        <v>22.8</v>
      </c>
      <c r="P1666" s="271">
        <v>13</v>
      </c>
      <c r="Q1666" s="271">
        <v>12.47</v>
      </c>
      <c r="R1666" s="271">
        <v>12.68</v>
      </c>
      <c r="S1666" s="271">
        <v>12.72</v>
      </c>
      <c r="T1666" s="271">
        <v>635.79999999999995</v>
      </c>
      <c r="U1666" s="273">
        <v>-3.42</v>
      </c>
      <c r="V1666" s="489">
        <v>10</v>
      </c>
    </row>
    <row r="1667" spans="1:22" ht="13.5" customHeight="1">
      <c r="A1667" s="774"/>
      <c r="B1667" s="775"/>
      <c r="C1667" s="774"/>
      <c r="D1667" s="489" t="s">
        <v>786</v>
      </c>
      <c r="E1667" s="271">
        <v>84.6</v>
      </c>
      <c r="F1667" s="271">
        <v>147</v>
      </c>
      <c r="G1667" s="271">
        <v>6.7</v>
      </c>
      <c r="H1667" s="271">
        <v>41.2</v>
      </c>
      <c r="I1667" s="271">
        <v>514.6</v>
      </c>
      <c r="J1667" s="271">
        <v>34.4</v>
      </c>
      <c r="K1667" s="271">
        <v>83.6</v>
      </c>
      <c r="L1667" s="271">
        <v>91.3</v>
      </c>
      <c r="M1667" s="271">
        <v>85.7</v>
      </c>
      <c r="N1667" s="271">
        <v>93.9</v>
      </c>
      <c r="O1667" s="271">
        <v>21.8</v>
      </c>
      <c r="P1667" s="271">
        <v>12.87</v>
      </c>
      <c r="Q1667" s="271">
        <v>12.75</v>
      </c>
      <c r="R1667" s="271">
        <v>12.65</v>
      </c>
      <c r="S1667" s="271">
        <v>12.76</v>
      </c>
      <c r="T1667" s="271">
        <v>637.79999999999995</v>
      </c>
      <c r="U1667" s="273">
        <v>-3.21</v>
      </c>
      <c r="V1667" s="489">
        <v>10</v>
      </c>
    </row>
    <row r="1668" spans="1:22" ht="13.5" customHeight="1">
      <c r="A1668" s="774"/>
      <c r="B1668" s="775"/>
      <c r="C1668" s="774"/>
      <c r="D1668" s="489" t="s">
        <v>813</v>
      </c>
      <c r="E1668" s="271">
        <v>86.7</v>
      </c>
      <c r="F1668" s="271">
        <v>153</v>
      </c>
      <c r="G1668" s="271">
        <v>10.8</v>
      </c>
      <c r="H1668" s="271">
        <v>33.6</v>
      </c>
      <c r="I1668" s="271">
        <v>211.1</v>
      </c>
      <c r="J1668" s="271">
        <v>26.6</v>
      </c>
      <c r="K1668" s="271">
        <v>79.2</v>
      </c>
      <c r="L1668" s="271">
        <v>101.8</v>
      </c>
      <c r="M1668" s="271">
        <v>97.4</v>
      </c>
      <c r="N1668" s="271">
        <v>95.7</v>
      </c>
      <c r="O1668" s="271">
        <v>22.1</v>
      </c>
      <c r="P1668" s="271">
        <v>11.3</v>
      </c>
      <c r="Q1668" s="271">
        <v>11.1</v>
      </c>
      <c r="R1668" s="271">
        <v>11.5</v>
      </c>
      <c r="S1668" s="271">
        <v>11.3</v>
      </c>
      <c r="T1668" s="271">
        <v>545</v>
      </c>
      <c r="U1668" s="273">
        <v>-5</v>
      </c>
      <c r="V1668" s="489">
        <v>9</v>
      </c>
    </row>
    <row r="1669" spans="1:22" ht="13.5" customHeight="1">
      <c r="A1669" s="774"/>
      <c r="B1669" s="775"/>
      <c r="C1669" s="774"/>
      <c r="D1669" s="489" t="s">
        <v>814</v>
      </c>
      <c r="E1669" s="271">
        <v>85.6</v>
      </c>
      <c r="F1669" s="271">
        <v>156</v>
      </c>
      <c r="G1669" s="271">
        <v>3.5</v>
      </c>
      <c r="H1669" s="271">
        <v>40.299999999999997</v>
      </c>
      <c r="I1669" s="271">
        <v>1045.7</v>
      </c>
      <c r="J1669" s="271">
        <v>29.6</v>
      </c>
      <c r="K1669" s="271">
        <v>73.400000000000006</v>
      </c>
      <c r="L1669" s="271">
        <v>93.5</v>
      </c>
      <c r="M1669" s="271">
        <v>90.2</v>
      </c>
      <c r="N1669" s="271">
        <v>96.5</v>
      </c>
      <c r="O1669" s="271">
        <v>25.9</v>
      </c>
      <c r="P1669" s="271">
        <v>15.14</v>
      </c>
      <c r="Q1669" s="271">
        <v>15.51</v>
      </c>
      <c r="R1669" s="271">
        <v>15.44</v>
      </c>
      <c r="S1669" s="271">
        <v>15.36</v>
      </c>
      <c r="T1669" s="271">
        <v>666.8</v>
      </c>
      <c r="U1669" s="273">
        <v>-1.6</v>
      </c>
      <c r="V1669" s="489">
        <v>10</v>
      </c>
    </row>
    <row r="1670" spans="1:22" ht="13.5" customHeight="1">
      <c r="A1670" s="774"/>
      <c r="B1670" s="775"/>
      <c r="C1670" s="774"/>
      <c r="D1670" s="489" t="s">
        <v>793</v>
      </c>
      <c r="E1670" s="271">
        <v>88.8</v>
      </c>
      <c r="F1670" s="271">
        <v>161</v>
      </c>
      <c r="G1670" s="271">
        <v>6.2</v>
      </c>
      <c r="H1670" s="271">
        <v>31.9</v>
      </c>
      <c r="I1670" s="271">
        <v>417.8</v>
      </c>
      <c r="J1670" s="271">
        <v>24.9</v>
      </c>
      <c r="K1670" s="271">
        <v>78</v>
      </c>
      <c r="L1670" s="271">
        <v>109.8</v>
      </c>
      <c r="M1670" s="271">
        <v>102.7</v>
      </c>
      <c r="N1670" s="271">
        <v>93.5</v>
      </c>
      <c r="O1670" s="271">
        <v>23.6</v>
      </c>
      <c r="P1670" s="271">
        <v>12.64</v>
      </c>
      <c r="Q1670" s="271">
        <v>12.77</v>
      </c>
      <c r="R1670" s="271">
        <v>12.46</v>
      </c>
      <c r="S1670" s="271">
        <v>12.62</v>
      </c>
      <c r="T1670" s="271">
        <v>631</v>
      </c>
      <c r="U1670" s="273">
        <v>-4.6100000000000003</v>
      </c>
      <c r="V1670" s="489">
        <v>10</v>
      </c>
    </row>
    <row r="1671" spans="1:22" ht="13.5" customHeight="1">
      <c r="A1671" s="774"/>
      <c r="B1671" s="775"/>
      <c r="C1671" s="774"/>
      <c r="D1671" s="490" t="s">
        <v>745</v>
      </c>
      <c r="E1671" s="304">
        <v>89.38181818181819</v>
      </c>
      <c r="F1671" s="304">
        <v>154.54545454545453</v>
      </c>
      <c r="G1671" s="304">
        <v>7.1363636363636367</v>
      </c>
      <c r="H1671" s="304">
        <v>36.672727272727279</v>
      </c>
      <c r="I1671" s="304">
        <v>506.87272727272722</v>
      </c>
      <c r="J1671" s="304">
        <v>27.009090909090904</v>
      </c>
      <c r="K1671" s="304">
        <v>74.518181818181816</v>
      </c>
      <c r="L1671" s="304">
        <v>108.47272727272728</v>
      </c>
      <c r="M1671" s="304">
        <v>97.790909090909096</v>
      </c>
      <c r="N1671" s="304">
        <v>90.509090909090915</v>
      </c>
      <c r="O1671" s="304">
        <v>23.936363636363637</v>
      </c>
      <c r="P1671" s="304">
        <v>12.974545454545451</v>
      </c>
      <c r="Q1671" s="304">
        <v>13.092727272727274</v>
      </c>
      <c r="R1671" s="304">
        <v>13.008181818181818</v>
      </c>
      <c r="S1671" s="304">
        <v>13.025454545454545</v>
      </c>
      <c r="T1671" s="304">
        <v>630.81818181818187</v>
      </c>
      <c r="U1671" s="270">
        <v>-3.5326502523321643</v>
      </c>
      <c r="V1671" s="490">
        <v>10</v>
      </c>
    </row>
    <row r="1672" spans="1:22" ht="13.5" customHeight="1">
      <c r="A1672" s="509" t="s">
        <v>943</v>
      </c>
      <c r="B1672" s="787"/>
      <c r="C1672" s="509" t="s">
        <v>1164</v>
      </c>
      <c r="D1672" s="489" t="s">
        <v>810</v>
      </c>
      <c r="E1672" s="271">
        <v>91</v>
      </c>
      <c r="F1672" s="271">
        <v>154</v>
      </c>
      <c r="G1672" s="271">
        <v>7.5</v>
      </c>
      <c r="H1672" s="271">
        <v>36.200000000000003</v>
      </c>
      <c r="I1672" s="271">
        <v>382.7</v>
      </c>
      <c r="J1672" s="271">
        <v>25.1</v>
      </c>
      <c r="K1672" s="271">
        <v>69.2</v>
      </c>
      <c r="L1672" s="271">
        <v>118.4</v>
      </c>
      <c r="M1672" s="271">
        <v>114</v>
      </c>
      <c r="N1672" s="271">
        <v>96.3</v>
      </c>
      <c r="O1672" s="271">
        <v>23.1</v>
      </c>
      <c r="P1672" s="271">
        <v>13.7</v>
      </c>
      <c r="Q1672" s="271">
        <v>14.46</v>
      </c>
      <c r="R1672" s="271">
        <v>14.34</v>
      </c>
      <c r="S1672" s="271">
        <v>14.17</v>
      </c>
      <c r="T1672" s="271">
        <v>708.3</v>
      </c>
      <c r="U1672" s="273">
        <v>-2.15</v>
      </c>
      <c r="V1672" s="489">
        <v>13</v>
      </c>
    </row>
    <row r="1673" spans="1:22" ht="13.5" customHeight="1">
      <c r="A1673" s="774"/>
      <c r="B1673" s="787"/>
      <c r="C1673" s="774"/>
      <c r="D1673" s="489" t="s">
        <v>787</v>
      </c>
      <c r="E1673" s="271">
        <v>105.6</v>
      </c>
      <c r="F1673" s="271">
        <v>155</v>
      </c>
      <c r="G1673" s="271">
        <v>8</v>
      </c>
      <c r="H1673" s="271">
        <v>35.6</v>
      </c>
      <c r="I1673" s="271">
        <v>442.5</v>
      </c>
      <c r="J1673" s="271">
        <v>24.9</v>
      </c>
      <c r="K1673" s="271">
        <v>69.900000000000006</v>
      </c>
      <c r="L1673" s="271">
        <v>119.3</v>
      </c>
      <c r="M1673" s="271">
        <v>114.9</v>
      </c>
      <c r="N1673" s="271">
        <v>96.3</v>
      </c>
      <c r="O1673" s="271">
        <v>25.25</v>
      </c>
      <c r="P1673" s="271">
        <v>14.76</v>
      </c>
      <c r="Q1673" s="271">
        <v>15.68</v>
      </c>
      <c r="R1673" s="271">
        <v>15.44</v>
      </c>
      <c r="S1673" s="271">
        <v>15.29</v>
      </c>
      <c r="T1673" s="271">
        <v>653.33000000000004</v>
      </c>
      <c r="U1673" s="273">
        <v>-3.02</v>
      </c>
      <c r="V1673" s="489">
        <v>12</v>
      </c>
    </row>
    <row r="1674" spans="1:22" ht="13.5" customHeight="1">
      <c r="A1674" s="774"/>
      <c r="B1674" s="787"/>
      <c r="C1674" s="774"/>
      <c r="D1674" s="489" t="s">
        <v>799</v>
      </c>
      <c r="E1674" s="271">
        <v>90.3</v>
      </c>
      <c r="F1674" s="271">
        <v>148</v>
      </c>
      <c r="G1674" s="271">
        <v>8.5991800000000005</v>
      </c>
      <c r="H1674" s="271">
        <v>29.2</v>
      </c>
      <c r="I1674" s="271">
        <v>239.56726106442704</v>
      </c>
      <c r="J1674" s="271">
        <v>28.2</v>
      </c>
      <c r="K1674" s="271">
        <v>96.575342465753423</v>
      </c>
      <c r="L1674" s="271">
        <v>112.27</v>
      </c>
      <c r="M1674" s="271">
        <v>104.39</v>
      </c>
      <c r="N1674" s="271">
        <v>92.98</v>
      </c>
      <c r="O1674" s="271">
        <v>23.72</v>
      </c>
      <c r="P1674" s="271">
        <v>12.94</v>
      </c>
      <c r="Q1674" s="271">
        <v>13.36</v>
      </c>
      <c r="R1674" s="271">
        <v>12.96</v>
      </c>
      <c r="S1674" s="271">
        <v>13.086666666666666</v>
      </c>
      <c r="T1674" s="271">
        <v>654.33333333333326</v>
      </c>
      <c r="U1674" s="273">
        <v>-1.7074758399679715</v>
      </c>
      <c r="V1674" s="489">
        <v>11</v>
      </c>
    </row>
    <row r="1675" spans="1:22" ht="13.5" customHeight="1">
      <c r="A1675" s="774"/>
      <c r="B1675" s="787"/>
      <c r="C1675" s="774"/>
      <c r="D1675" s="489" t="s">
        <v>834</v>
      </c>
      <c r="E1675" s="271">
        <v>93.2</v>
      </c>
      <c r="F1675" s="271">
        <v>156</v>
      </c>
      <c r="G1675" s="271">
        <v>4.0999999999999996</v>
      </c>
      <c r="H1675" s="271">
        <v>36.200000000000003</v>
      </c>
      <c r="I1675" s="271">
        <v>883</v>
      </c>
      <c r="J1675" s="271">
        <v>26.7</v>
      </c>
      <c r="K1675" s="271">
        <v>73.8</v>
      </c>
      <c r="L1675" s="271">
        <v>107.5</v>
      </c>
      <c r="M1675" s="271">
        <v>102.7</v>
      </c>
      <c r="N1675" s="271">
        <v>95.5</v>
      </c>
      <c r="O1675" s="271">
        <v>21.2</v>
      </c>
      <c r="P1675" s="271">
        <v>12.36</v>
      </c>
      <c r="Q1675" s="271">
        <v>12.45</v>
      </c>
      <c r="R1675" s="271">
        <v>12.28</v>
      </c>
      <c r="S1675" s="271">
        <v>12.36</v>
      </c>
      <c r="T1675" s="271">
        <v>618.16999999999996</v>
      </c>
      <c r="U1675" s="273">
        <v>-1.49</v>
      </c>
      <c r="V1675" s="489">
        <v>11</v>
      </c>
    </row>
    <row r="1676" spans="1:22" ht="13.5" customHeight="1">
      <c r="A1676" s="774"/>
      <c r="B1676" s="787"/>
      <c r="C1676" s="774"/>
      <c r="D1676" s="489" t="s">
        <v>819</v>
      </c>
      <c r="E1676" s="271">
        <v>87.6</v>
      </c>
      <c r="F1676" s="271">
        <v>147</v>
      </c>
      <c r="G1676" s="271">
        <v>9.6199999999999992</v>
      </c>
      <c r="H1676" s="271">
        <v>30.25</v>
      </c>
      <c r="I1676" s="271">
        <v>314.45</v>
      </c>
      <c r="J1676" s="271">
        <v>25.6</v>
      </c>
      <c r="K1676" s="271">
        <v>84.63</v>
      </c>
      <c r="L1676" s="271">
        <v>117.44</v>
      </c>
      <c r="M1676" s="271">
        <v>106.09</v>
      </c>
      <c r="N1676" s="271">
        <v>90.34</v>
      </c>
      <c r="O1676" s="271">
        <v>24.52</v>
      </c>
      <c r="P1676" s="271">
        <v>12.38</v>
      </c>
      <c r="Q1676" s="271">
        <v>12.7</v>
      </c>
      <c r="R1676" s="271">
        <v>12.76</v>
      </c>
      <c r="S1676" s="271">
        <v>12.61</v>
      </c>
      <c r="T1676" s="271">
        <v>630.66999999999996</v>
      </c>
      <c r="U1676" s="273">
        <v>-4.78</v>
      </c>
      <c r="V1676" s="489">
        <v>13</v>
      </c>
    </row>
    <row r="1677" spans="1:22" ht="13.5" customHeight="1">
      <c r="A1677" s="774"/>
      <c r="B1677" s="787"/>
      <c r="C1677" s="774"/>
      <c r="D1677" s="489" t="s">
        <v>835</v>
      </c>
      <c r="E1677" s="271">
        <v>84.8</v>
      </c>
      <c r="F1677" s="271">
        <v>156</v>
      </c>
      <c r="G1677" s="271">
        <v>6.9</v>
      </c>
      <c r="H1677" s="271">
        <v>32.5</v>
      </c>
      <c r="I1677" s="271">
        <v>473.3</v>
      </c>
      <c r="J1677" s="271">
        <v>25.2</v>
      </c>
      <c r="K1677" s="271">
        <v>77.5</v>
      </c>
      <c r="L1677" s="271">
        <v>121.8</v>
      </c>
      <c r="M1677" s="271">
        <v>105.6</v>
      </c>
      <c r="N1677" s="271">
        <v>86.7</v>
      </c>
      <c r="O1677" s="271">
        <v>24.6</v>
      </c>
      <c r="P1677" s="271">
        <v>16.29</v>
      </c>
      <c r="Q1677" s="271">
        <v>16.41</v>
      </c>
      <c r="R1677" s="271">
        <v>16.350000000000001</v>
      </c>
      <c r="S1677" s="271">
        <v>16.350000000000001</v>
      </c>
      <c r="T1677" s="271">
        <v>817.6</v>
      </c>
      <c r="U1677" s="273">
        <v>-3.73</v>
      </c>
      <c r="V1677" s="489">
        <v>11</v>
      </c>
    </row>
    <row r="1678" spans="1:22" ht="13.5" customHeight="1">
      <c r="A1678" s="774"/>
      <c r="B1678" s="787"/>
      <c r="C1678" s="774"/>
      <c r="D1678" s="489" t="s">
        <v>809</v>
      </c>
      <c r="E1678" s="271">
        <v>93</v>
      </c>
      <c r="F1678" s="271">
        <v>158</v>
      </c>
      <c r="G1678" s="271">
        <v>3.9</v>
      </c>
      <c r="H1678" s="271">
        <v>35.9</v>
      </c>
      <c r="I1678" s="271">
        <v>823.8</v>
      </c>
      <c r="J1678" s="271">
        <v>30.1</v>
      </c>
      <c r="K1678" s="271">
        <v>83.8</v>
      </c>
      <c r="L1678" s="271">
        <v>114.4</v>
      </c>
      <c r="M1678" s="271">
        <v>96.5</v>
      </c>
      <c r="N1678" s="271">
        <v>84.4</v>
      </c>
      <c r="O1678" s="271">
        <v>23.3</v>
      </c>
      <c r="P1678" s="271">
        <v>15.224385959999999</v>
      </c>
      <c r="Q1678" s="271">
        <v>14.387426899999999</v>
      </c>
      <c r="R1678" s="271">
        <v>15.527719299999999</v>
      </c>
      <c r="S1678" s="271">
        <v>15.05</v>
      </c>
      <c r="T1678" s="271">
        <v>752.3</v>
      </c>
      <c r="U1678" s="273">
        <v>-9.2302123552123554</v>
      </c>
      <c r="V1678" s="489">
        <v>13</v>
      </c>
    </row>
    <row r="1679" spans="1:22" ht="13.5" customHeight="1">
      <c r="A1679" s="774"/>
      <c r="B1679" s="787"/>
      <c r="C1679" s="774"/>
      <c r="D1679" s="489" t="s">
        <v>786</v>
      </c>
      <c r="E1679" s="271">
        <v>90</v>
      </c>
      <c r="F1679" s="271">
        <v>159</v>
      </c>
      <c r="G1679" s="271">
        <v>6.45</v>
      </c>
      <c r="H1679" s="271">
        <v>31.3</v>
      </c>
      <c r="I1679" s="271">
        <v>384.9</v>
      </c>
      <c r="J1679" s="271">
        <v>29.7</v>
      </c>
      <c r="K1679" s="271">
        <v>95</v>
      </c>
      <c r="L1679" s="271">
        <v>96.08</v>
      </c>
      <c r="M1679" s="271">
        <v>85.58</v>
      </c>
      <c r="N1679" s="271">
        <v>89.07</v>
      </c>
      <c r="O1679" s="271">
        <v>24.74</v>
      </c>
      <c r="P1679" s="271">
        <v>13.67</v>
      </c>
      <c r="Q1679" s="271">
        <v>13.47</v>
      </c>
      <c r="R1679" s="271">
        <v>12.8</v>
      </c>
      <c r="S1679" s="271">
        <v>13.31</v>
      </c>
      <c r="T1679" s="271">
        <v>665.6</v>
      </c>
      <c r="U1679" s="273">
        <v>-3.12</v>
      </c>
      <c r="V1679" s="489">
        <v>13</v>
      </c>
    </row>
    <row r="1680" spans="1:22" ht="13.5" customHeight="1">
      <c r="A1680" s="774"/>
      <c r="B1680" s="787"/>
      <c r="C1680" s="774"/>
      <c r="D1680" s="489" t="s">
        <v>813</v>
      </c>
      <c r="E1680" s="271">
        <v>90.3</v>
      </c>
      <c r="F1680" s="271">
        <v>158</v>
      </c>
      <c r="G1680" s="271">
        <v>10</v>
      </c>
      <c r="H1680" s="271">
        <v>30.3</v>
      </c>
      <c r="I1680" s="271">
        <v>203</v>
      </c>
      <c r="J1680" s="271">
        <v>21.4</v>
      </c>
      <c r="K1680" s="271">
        <v>70.599999999999994</v>
      </c>
      <c r="L1680" s="271">
        <v>128</v>
      </c>
      <c r="M1680" s="271">
        <v>121</v>
      </c>
      <c r="N1680" s="271">
        <v>94.5</v>
      </c>
      <c r="O1680" s="271">
        <v>24.3</v>
      </c>
      <c r="P1680" s="271">
        <v>13.9</v>
      </c>
      <c r="Q1680" s="271">
        <v>13.5</v>
      </c>
      <c r="R1680" s="271">
        <v>13.4</v>
      </c>
      <c r="S1680" s="271">
        <v>13.6</v>
      </c>
      <c r="T1680" s="271">
        <v>680</v>
      </c>
      <c r="U1680" s="273">
        <v>1</v>
      </c>
      <c r="V1680" s="489">
        <v>7</v>
      </c>
    </row>
    <row r="1681" spans="1:22" ht="13.5" customHeight="1">
      <c r="A1681" s="774"/>
      <c r="B1681" s="787"/>
      <c r="C1681" s="774"/>
      <c r="D1681" s="489" t="s">
        <v>814</v>
      </c>
      <c r="E1681" s="271">
        <v>83.9</v>
      </c>
      <c r="F1681" s="271">
        <v>161</v>
      </c>
      <c r="G1681" s="271">
        <v>4.0999999999999996</v>
      </c>
      <c r="H1681" s="271">
        <v>38.9</v>
      </c>
      <c r="I1681" s="271">
        <v>848.8</v>
      </c>
      <c r="J1681" s="271">
        <v>26.7</v>
      </c>
      <c r="K1681" s="271">
        <v>68.599999999999994</v>
      </c>
      <c r="L1681" s="271">
        <v>129.5</v>
      </c>
      <c r="M1681" s="271">
        <v>122.9</v>
      </c>
      <c r="N1681" s="271">
        <v>94.9</v>
      </c>
      <c r="O1681" s="271">
        <v>25.2</v>
      </c>
      <c r="P1681" s="271">
        <v>16.37</v>
      </c>
      <c r="Q1681" s="271">
        <v>15.48</v>
      </c>
      <c r="R1681" s="271">
        <v>16.14</v>
      </c>
      <c r="S1681" s="271">
        <v>16</v>
      </c>
      <c r="T1681" s="271">
        <v>705.32</v>
      </c>
      <c r="U1681" s="273">
        <v>-1.5</v>
      </c>
      <c r="V1681" s="489">
        <v>11</v>
      </c>
    </row>
    <row r="1682" spans="1:22" ht="13.5" customHeight="1">
      <c r="A1682" s="774"/>
      <c r="B1682" s="787"/>
      <c r="C1682" s="774"/>
      <c r="D1682" s="489" t="s">
        <v>836</v>
      </c>
      <c r="E1682" s="271">
        <v>94.45</v>
      </c>
      <c r="F1682" s="271">
        <v>161</v>
      </c>
      <c r="G1682" s="271">
        <v>5.25</v>
      </c>
      <c r="H1682" s="271">
        <v>32.07</v>
      </c>
      <c r="I1682" s="271">
        <v>510.86</v>
      </c>
      <c r="J1682" s="271">
        <v>24.8</v>
      </c>
      <c r="K1682" s="271">
        <v>77.33</v>
      </c>
      <c r="L1682" s="271">
        <v>119.09</v>
      </c>
      <c r="M1682" s="271">
        <v>111.83</v>
      </c>
      <c r="N1682" s="271">
        <v>93.9</v>
      </c>
      <c r="O1682" s="271">
        <v>24.18</v>
      </c>
      <c r="P1682" s="271">
        <v>12.79</v>
      </c>
      <c r="Q1682" s="271">
        <v>12.68</v>
      </c>
      <c r="R1682" s="271">
        <v>12.87</v>
      </c>
      <c r="S1682" s="271">
        <v>12.78</v>
      </c>
      <c r="T1682" s="271">
        <v>639</v>
      </c>
      <c r="U1682" s="273">
        <v>-2.34</v>
      </c>
      <c r="V1682" s="489">
        <v>11</v>
      </c>
    </row>
    <row r="1683" spans="1:22" ht="13.5" customHeight="1">
      <c r="A1683" s="774"/>
      <c r="B1683" s="787"/>
      <c r="C1683" s="774"/>
      <c r="D1683" s="490" t="s">
        <v>745</v>
      </c>
      <c r="E1683" s="304">
        <v>91.286363636363618</v>
      </c>
      <c r="F1683" s="304">
        <v>155.72727272727272</v>
      </c>
      <c r="G1683" s="304">
        <v>6.7653799999999986</v>
      </c>
      <c r="H1683" s="304">
        <v>33.492727272727272</v>
      </c>
      <c r="I1683" s="304">
        <v>500.62520555131147</v>
      </c>
      <c r="J1683" s="304">
        <v>26.218181818181815</v>
      </c>
      <c r="K1683" s="304">
        <v>78.812303860523045</v>
      </c>
      <c r="L1683" s="304">
        <v>116.70727272727272</v>
      </c>
      <c r="M1683" s="304">
        <v>107.77181818181818</v>
      </c>
      <c r="N1683" s="304">
        <v>92.262727272727261</v>
      </c>
      <c r="O1683" s="304">
        <v>24.01</v>
      </c>
      <c r="P1683" s="304">
        <v>14.034944178181819</v>
      </c>
      <c r="Q1683" s="304">
        <v>14.052493354545454</v>
      </c>
      <c r="R1683" s="304">
        <v>14.078883572727273</v>
      </c>
      <c r="S1683" s="304">
        <v>14.055151515151515</v>
      </c>
      <c r="T1683" s="304">
        <v>684.05666666666662</v>
      </c>
      <c r="U1683" s="270">
        <v>-3.0614365747432695</v>
      </c>
      <c r="V1683" s="490">
        <v>12</v>
      </c>
    </row>
    <row r="1684" spans="1:22" ht="13.5" customHeight="1">
      <c r="A1684" s="509" t="s">
        <v>1155</v>
      </c>
      <c r="B1684" s="787"/>
      <c r="C1684" s="509" t="s">
        <v>1165</v>
      </c>
      <c r="D1684" s="489" t="s">
        <v>787</v>
      </c>
      <c r="E1684" s="271">
        <v>105.6</v>
      </c>
      <c r="F1684" s="271">
        <v>155</v>
      </c>
      <c r="G1684" s="271">
        <v>7.8</v>
      </c>
      <c r="H1684" s="271">
        <v>31.9</v>
      </c>
      <c r="I1684" s="271">
        <v>408.8</v>
      </c>
      <c r="J1684" s="271">
        <v>24.8</v>
      </c>
      <c r="K1684" s="271">
        <v>77.599999999999994</v>
      </c>
      <c r="L1684" s="271">
        <v>128.30000000000001</v>
      </c>
      <c r="M1684" s="271">
        <v>125.2</v>
      </c>
      <c r="N1684" s="271">
        <v>97.6</v>
      </c>
      <c r="O1684" s="271">
        <v>24.9</v>
      </c>
      <c r="P1684" s="271">
        <v>167</v>
      </c>
      <c r="Q1684" s="271">
        <v>168.4</v>
      </c>
      <c r="R1684" s="271"/>
      <c r="S1684" s="271">
        <v>167.7</v>
      </c>
      <c r="T1684" s="271">
        <v>670.8</v>
      </c>
      <c r="U1684" s="273">
        <v>-0.39</v>
      </c>
      <c r="V1684" s="489">
        <v>6</v>
      </c>
    </row>
    <row r="1685" spans="1:22" ht="13.5" customHeight="1">
      <c r="A1685" s="774"/>
      <c r="B1685" s="787"/>
      <c r="C1685" s="774"/>
      <c r="D1685" s="489" t="s">
        <v>799</v>
      </c>
      <c r="E1685" s="271">
        <v>90.7</v>
      </c>
      <c r="F1685" s="271">
        <v>148</v>
      </c>
      <c r="G1685" s="271">
        <v>6.6</v>
      </c>
      <c r="H1685" s="271">
        <v>33.1</v>
      </c>
      <c r="I1685" s="271">
        <v>401.5</v>
      </c>
      <c r="J1685" s="271">
        <v>26.4</v>
      </c>
      <c r="K1685" s="271">
        <v>79.8</v>
      </c>
      <c r="L1685" s="271">
        <v>112.6</v>
      </c>
      <c r="M1685" s="271">
        <v>88.6</v>
      </c>
      <c r="N1685" s="271">
        <v>78.7</v>
      </c>
      <c r="O1685" s="271">
        <v>24.2</v>
      </c>
      <c r="P1685" s="271">
        <v>320.2</v>
      </c>
      <c r="Q1685" s="271">
        <v>318.60000000000002</v>
      </c>
      <c r="R1685" s="271"/>
      <c r="S1685" s="271">
        <v>319.39999999999998</v>
      </c>
      <c r="T1685" s="271">
        <v>638.79999999999995</v>
      </c>
      <c r="U1685" s="273">
        <v>-2.76</v>
      </c>
      <c r="V1685" s="489">
        <v>6</v>
      </c>
    </row>
    <row r="1686" spans="1:22" ht="13.5" customHeight="1">
      <c r="A1686" s="774"/>
      <c r="B1686" s="787"/>
      <c r="C1686" s="774"/>
      <c r="D1686" s="489" t="s">
        <v>834</v>
      </c>
      <c r="E1686" s="271">
        <v>99.7</v>
      </c>
      <c r="F1686" s="271">
        <v>159</v>
      </c>
      <c r="G1686" s="271">
        <v>4.3</v>
      </c>
      <c r="H1686" s="271">
        <v>40.700000000000003</v>
      </c>
      <c r="I1686" s="271">
        <v>947</v>
      </c>
      <c r="J1686" s="271">
        <v>27.9</v>
      </c>
      <c r="K1686" s="271">
        <v>68.599999999999994</v>
      </c>
      <c r="L1686" s="271">
        <v>116.2</v>
      </c>
      <c r="M1686" s="271">
        <v>101.2</v>
      </c>
      <c r="N1686" s="271">
        <v>87.1</v>
      </c>
      <c r="O1686" s="271">
        <v>21.2</v>
      </c>
      <c r="P1686" s="271">
        <v>191.6</v>
      </c>
      <c r="Q1686" s="271">
        <v>193.2</v>
      </c>
      <c r="R1686" s="271"/>
      <c r="S1686" s="271">
        <v>192.4</v>
      </c>
      <c r="T1686" s="271">
        <v>634.91999999999996</v>
      </c>
      <c r="U1686" s="273">
        <v>-1.51</v>
      </c>
      <c r="V1686" s="489">
        <v>6</v>
      </c>
    </row>
    <row r="1687" spans="1:22" ht="13.5" customHeight="1">
      <c r="A1687" s="774"/>
      <c r="B1687" s="787"/>
      <c r="C1687" s="774"/>
      <c r="D1687" s="489" t="s">
        <v>809</v>
      </c>
      <c r="E1687" s="271">
        <v>92</v>
      </c>
      <c r="F1687" s="271">
        <v>153</v>
      </c>
      <c r="G1687" s="271">
        <v>5.2</v>
      </c>
      <c r="H1687" s="271">
        <v>43.2</v>
      </c>
      <c r="I1687" s="271">
        <v>733.9</v>
      </c>
      <c r="J1687" s="271">
        <v>32.4</v>
      </c>
      <c r="K1687" s="271">
        <v>74.900000000000006</v>
      </c>
      <c r="L1687" s="271">
        <v>124.6</v>
      </c>
      <c r="M1687" s="271">
        <v>103.8</v>
      </c>
      <c r="N1687" s="271">
        <v>83.3</v>
      </c>
      <c r="O1687" s="271">
        <v>23.5</v>
      </c>
      <c r="P1687" s="271">
        <v>418.9</v>
      </c>
      <c r="Q1687" s="271">
        <v>418.1</v>
      </c>
      <c r="R1687" s="271"/>
      <c r="S1687" s="271">
        <v>418.5</v>
      </c>
      <c r="T1687" s="271">
        <v>837</v>
      </c>
      <c r="U1687" s="273">
        <v>0.16754427955959517</v>
      </c>
      <c r="V1687" s="489">
        <v>4</v>
      </c>
    </row>
    <row r="1688" spans="1:22" ht="13.5" customHeight="1">
      <c r="A1688" s="774"/>
      <c r="B1688" s="787"/>
      <c r="C1688" s="774"/>
      <c r="D1688" s="489" t="s">
        <v>813</v>
      </c>
      <c r="E1688" s="271">
        <v>96.3</v>
      </c>
      <c r="F1688" s="271">
        <v>159</v>
      </c>
      <c r="G1688" s="271">
        <v>5.9</v>
      </c>
      <c r="H1688" s="271">
        <v>26.6</v>
      </c>
      <c r="I1688" s="271">
        <v>350.8</v>
      </c>
      <c r="J1688" s="271">
        <v>23.6</v>
      </c>
      <c r="K1688" s="271">
        <v>88.7</v>
      </c>
      <c r="L1688" s="271">
        <v>141</v>
      </c>
      <c r="M1688" s="271">
        <v>132.1</v>
      </c>
      <c r="N1688" s="271">
        <v>93.7</v>
      </c>
      <c r="O1688" s="271">
        <v>23.3</v>
      </c>
      <c r="P1688" s="271">
        <v>168.8</v>
      </c>
      <c r="Q1688" s="271">
        <v>165</v>
      </c>
      <c r="R1688" s="271"/>
      <c r="S1688" s="271">
        <v>166.9</v>
      </c>
      <c r="T1688" s="271">
        <v>667.5</v>
      </c>
      <c r="U1688" s="273">
        <v>1.1000000000000001</v>
      </c>
      <c r="V1688" s="489">
        <v>4</v>
      </c>
    </row>
    <row r="1689" spans="1:22" ht="13.5" customHeight="1">
      <c r="A1689" s="774"/>
      <c r="B1689" s="787"/>
      <c r="C1689" s="774"/>
      <c r="D1689" s="489" t="s">
        <v>814</v>
      </c>
      <c r="E1689" s="271">
        <v>86.4</v>
      </c>
      <c r="F1689" s="271">
        <v>161</v>
      </c>
      <c r="G1689" s="271">
        <v>5.4</v>
      </c>
      <c r="H1689" s="271">
        <v>42.2</v>
      </c>
      <c r="I1689" s="271">
        <v>681.5</v>
      </c>
      <c r="J1689" s="271">
        <v>28.6</v>
      </c>
      <c r="K1689" s="271">
        <v>67.8</v>
      </c>
      <c r="L1689" s="271">
        <v>126.2</v>
      </c>
      <c r="M1689" s="271">
        <v>116.5</v>
      </c>
      <c r="N1689" s="271">
        <v>92.3</v>
      </c>
      <c r="O1689" s="271">
        <v>24.8</v>
      </c>
      <c r="P1689" s="271">
        <v>97.25</v>
      </c>
      <c r="Q1689" s="271">
        <v>96.54</v>
      </c>
      <c r="R1689" s="271"/>
      <c r="S1689" s="271">
        <v>96.9</v>
      </c>
      <c r="T1689" s="271">
        <v>717.74</v>
      </c>
      <c r="U1689" s="273">
        <v>-0.19</v>
      </c>
      <c r="V1689" s="489">
        <v>5</v>
      </c>
    </row>
    <row r="1690" spans="1:22" ht="13.5" customHeight="1">
      <c r="A1690" s="774"/>
      <c r="B1690" s="787"/>
      <c r="C1690" s="774"/>
      <c r="D1690" s="489" t="s">
        <v>793</v>
      </c>
      <c r="E1690" s="271">
        <v>95.86</v>
      </c>
      <c r="F1690" s="271">
        <v>160</v>
      </c>
      <c r="G1690" s="271">
        <v>4.8499999999999996</v>
      </c>
      <c r="H1690" s="271">
        <v>32.19</v>
      </c>
      <c r="I1690" s="271">
        <v>563.71</v>
      </c>
      <c r="J1690" s="271">
        <v>26.15</v>
      </c>
      <c r="K1690" s="271">
        <v>81.239999999999995</v>
      </c>
      <c r="L1690" s="271">
        <v>124.88</v>
      </c>
      <c r="M1690" s="271">
        <v>113.93</v>
      </c>
      <c r="N1690" s="271">
        <v>91.23</v>
      </c>
      <c r="O1690" s="271">
        <v>24.48</v>
      </c>
      <c r="P1690" s="271">
        <v>176.7</v>
      </c>
      <c r="Q1690" s="271">
        <v>177.81</v>
      </c>
      <c r="R1690" s="271"/>
      <c r="S1690" s="271">
        <v>177.26</v>
      </c>
      <c r="T1690" s="271">
        <v>695.12</v>
      </c>
      <c r="U1690" s="273">
        <v>-2.83</v>
      </c>
      <c r="V1690" s="489">
        <v>6</v>
      </c>
    </row>
    <row r="1691" spans="1:22" ht="13.5" customHeight="1">
      <c r="A1691" s="774"/>
      <c r="B1691" s="787"/>
      <c r="C1691" s="774"/>
      <c r="D1691" s="490" t="s">
        <v>745</v>
      </c>
      <c r="E1691" s="304">
        <v>95.222857142857151</v>
      </c>
      <c r="F1691" s="304">
        <v>156.42857142857142</v>
      </c>
      <c r="G1691" s="304">
        <v>5.7214285714285706</v>
      </c>
      <c r="H1691" s="304">
        <v>35.698571428571427</v>
      </c>
      <c r="I1691" s="304">
        <v>583.88714285714286</v>
      </c>
      <c r="J1691" s="304">
        <v>27.12142857142857</v>
      </c>
      <c r="K1691" s="304">
        <v>76.948571428571427</v>
      </c>
      <c r="L1691" s="304">
        <v>124.8257142857143</v>
      </c>
      <c r="M1691" s="304">
        <v>111.61857142857141</v>
      </c>
      <c r="N1691" s="304">
        <v>89.132857142857134</v>
      </c>
      <c r="O1691" s="304">
        <v>23.768571428571427</v>
      </c>
      <c r="P1691" s="304">
        <v>220.06428571428569</v>
      </c>
      <c r="Q1691" s="304">
        <v>219.66428571428574</v>
      </c>
      <c r="R1691" s="304"/>
      <c r="S1691" s="304">
        <v>219.86571428571432</v>
      </c>
      <c r="T1691" s="304">
        <v>694.5542857142857</v>
      </c>
      <c r="U1691" s="303">
        <v>-0.87991127493354404</v>
      </c>
      <c r="V1691" s="490">
        <v>6</v>
      </c>
    </row>
    <row r="1692" spans="1:22" ht="13.5" customHeight="1">
      <c r="A1692" s="509" t="s">
        <v>871</v>
      </c>
      <c r="B1692" s="511" t="s">
        <v>1191</v>
      </c>
      <c r="C1692" s="509" t="s">
        <v>1164</v>
      </c>
      <c r="D1692" s="489" t="s">
        <v>810</v>
      </c>
      <c r="E1692" s="271">
        <v>98</v>
      </c>
      <c r="F1692" s="271">
        <v>152</v>
      </c>
      <c r="G1692" s="271">
        <v>7.7</v>
      </c>
      <c r="H1692" s="271">
        <v>27.3</v>
      </c>
      <c r="I1692" s="271">
        <v>254.4</v>
      </c>
      <c r="J1692" s="271">
        <v>22.4</v>
      </c>
      <c r="K1692" s="271">
        <v>81.900000000000006</v>
      </c>
      <c r="L1692" s="271">
        <v>128.4</v>
      </c>
      <c r="M1692" s="271">
        <v>123.3</v>
      </c>
      <c r="N1692" s="271">
        <v>96</v>
      </c>
      <c r="O1692" s="271">
        <v>27</v>
      </c>
      <c r="P1692" s="271">
        <v>15.21</v>
      </c>
      <c r="Q1692" s="271">
        <v>14.96</v>
      </c>
      <c r="R1692" s="271">
        <v>13.79</v>
      </c>
      <c r="S1692" s="271">
        <v>14.66</v>
      </c>
      <c r="T1692" s="271">
        <v>732.8</v>
      </c>
      <c r="U1692" s="273">
        <v>5.51</v>
      </c>
      <c r="V1692" s="489">
        <v>4</v>
      </c>
    </row>
    <row r="1693" spans="1:22" ht="13.5" customHeight="1">
      <c r="A1693" s="774"/>
      <c r="B1693" s="775"/>
      <c r="C1693" s="774"/>
      <c r="D1693" s="489" t="s">
        <v>787</v>
      </c>
      <c r="E1693" s="271">
        <v>100.4</v>
      </c>
      <c r="F1693" s="271">
        <v>146</v>
      </c>
      <c r="G1693" s="271">
        <v>7.6</v>
      </c>
      <c r="H1693" s="271">
        <v>39.4</v>
      </c>
      <c r="I1693" s="271">
        <v>422.1</v>
      </c>
      <c r="J1693" s="271">
        <v>25.5</v>
      </c>
      <c r="K1693" s="271">
        <v>64.8</v>
      </c>
      <c r="L1693" s="271">
        <v>123.6</v>
      </c>
      <c r="M1693" s="271">
        <v>112.8</v>
      </c>
      <c r="N1693" s="271">
        <v>91.3</v>
      </c>
      <c r="O1693" s="271">
        <v>25.8</v>
      </c>
      <c r="P1693" s="271">
        <v>15.32</v>
      </c>
      <c r="Q1693" s="271">
        <v>15.96</v>
      </c>
      <c r="R1693" s="271">
        <v>14.8</v>
      </c>
      <c r="S1693" s="271">
        <v>15.36</v>
      </c>
      <c r="T1693" s="271">
        <v>656.4</v>
      </c>
      <c r="U1693" s="273">
        <v>4.53</v>
      </c>
      <c r="V1693" s="489">
        <v>5</v>
      </c>
    </row>
    <row r="1694" spans="1:22" ht="13.5" customHeight="1">
      <c r="A1694" s="774"/>
      <c r="B1694" s="775"/>
      <c r="C1694" s="774"/>
      <c r="D1694" s="489" t="s">
        <v>799</v>
      </c>
      <c r="E1694" s="271">
        <v>107.3</v>
      </c>
      <c r="F1694" s="271">
        <v>145</v>
      </c>
      <c r="G1694" s="271">
        <v>6.9</v>
      </c>
      <c r="H1694" s="271">
        <v>29.3</v>
      </c>
      <c r="I1694" s="271">
        <v>324.60000000000002</v>
      </c>
      <c r="J1694" s="271">
        <v>23.8</v>
      </c>
      <c r="K1694" s="271">
        <v>81.2</v>
      </c>
      <c r="L1694" s="271">
        <v>111.4</v>
      </c>
      <c r="M1694" s="271">
        <v>99.4</v>
      </c>
      <c r="N1694" s="271">
        <v>89.2</v>
      </c>
      <c r="O1694" s="271">
        <v>26.9</v>
      </c>
      <c r="P1694" s="271">
        <v>13.38</v>
      </c>
      <c r="Q1694" s="271">
        <v>13.24</v>
      </c>
      <c r="R1694" s="271">
        <v>13.27</v>
      </c>
      <c r="S1694" s="271">
        <v>13.3</v>
      </c>
      <c r="T1694" s="271">
        <v>664.8</v>
      </c>
      <c r="U1694" s="273">
        <v>5.36</v>
      </c>
      <c r="V1694" s="489">
        <v>5</v>
      </c>
    </row>
    <row r="1695" spans="1:22" ht="13.5" customHeight="1">
      <c r="A1695" s="774"/>
      <c r="B1695" s="775"/>
      <c r="C1695" s="774"/>
      <c r="D1695" s="489" t="s">
        <v>834</v>
      </c>
      <c r="E1695" s="271">
        <v>105.3</v>
      </c>
      <c r="F1695" s="271">
        <v>166</v>
      </c>
      <c r="G1695" s="271">
        <v>4</v>
      </c>
      <c r="H1695" s="271">
        <v>45.4</v>
      </c>
      <c r="I1695" s="271">
        <v>1135</v>
      </c>
      <c r="J1695" s="271">
        <v>26.9</v>
      </c>
      <c r="K1695" s="271">
        <v>59.3</v>
      </c>
      <c r="L1695" s="271">
        <v>110.6</v>
      </c>
      <c r="M1695" s="271">
        <v>89.7</v>
      </c>
      <c r="N1695" s="271">
        <v>81.099999999999994</v>
      </c>
      <c r="O1695" s="271">
        <v>25.6</v>
      </c>
      <c r="P1695" s="271">
        <v>12.31</v>
      </c>
      <c r="Q1695" s="271">
        <v>12.41</v>
      </c>
      <c r="R1695" s="271">
        <v>11.99</v>
      </c>
      <c r="S1695" s="271">
        <v>12.24</v>
      </c>
      <c r="T1695" s="271">
        <v>611.79999999999995</v>
      </c>
      <c r="U1695" s="273">
        <v>2.1</v>
      </c>
      <c r="V1695" s="489">
        <v>6</v>
      </c>
    </row>
    <row r="1696" spans="1:22" ht="13.5" customHeight="1">
      <c r="A1696" s="774"/>
      <c r="B1696" s="775"/>
      <c r="C1696" s="774"/>
      <c r="D1696" s="489" t="s">
        <v>819</v>
      </c>
      <c r="E1696" s="271">
        <v>98.4</v>
      </c>
      <c r="F1696" s="271">
        <v>153</v>
      </c>
      <c r="G1696" s="271">
        <v>8.6</v>
      </c>
      <c r="H1696" s="271">
        <v>32</v>
      </c>
      <c r="I1696" s="271">
        <v>372.1</v>
      </c>
      <c r="J1696" s="271">
        <v>22.2</v>
      </c>
      <c r="K1696" s="271">
        <v>69.5</v>
      </c>
      <c r="L1696" s="271">
        <v>128.1</v>
      </c>
      <c r="M1696" s="271">
        <v>113</v>
      </c>
      <c r="N1696" s="271">
        <v>88.2</v>
      </c>
      <c r="O1696" s="271">
        <v>26</v>
      </c>
      <c r="P1696" s="271">
        <v>12.01</v>
      </c>
      <c r="Q1696" s="271">
        <v>12.04</v>
      </c>
      <c r="R1696" s="271">
        <v>12.06</v>
      </c>
      <c r="S1696" s="271">
        <v>12.04</v>
      </c>
      <c r="T1696" s="271">
        <v>601.79999999999995</v>
      </c>
      <c r="U1696" s="273">
        <v>4.58</v>
      </c>
      <c r="V1696" s="489">
        <v>2</v>
      </c>
    </row>
    <row r="1697" spans="1:22" ht="13.5" customHeight="1">
      <c r="A1697" s="774"/>
      <c r="B1697" s="775"/>
      <c r="C1697" s="774"/>
      <c r="D1697" s="489" t="s">
        <v>816</v>
      </c>
      <c r="E1697" s="271">
        <v>95.6</v>
      </c>
      <c r="F1697" s="271">
        <v>158</v>
      </c>
      <c r="G1697" s="271">
        <v>9.6</v>
      </c>
      <c r="H1697" s="271">
        <v>32.4</v>
      </c>
      <c r="I1697" s="271">
        <v>338.1</v>
      </c>
      <c r="J1697" s="271">
        <v>22.4</v>
      </c>
      <c r="K1697" s="271">
        <v>69.099999999999994</v>
      </c>
      <c r="L1697" s="271">
        <v>113</v>
      </c>
      <c r="M1697" s="271">
        <v>110.3</v>
      </c>
      <c r="N1697" s="271">
        <v>97.6</v>
      </c>
      <c r="O1697" s="271">
        <v>28.9</v>
      </c>
      <c r="P1697" s="271">
        <v>16.940000000000001</v>
      </c>
      <c r="Q1697" s="271">
        <v>17.46</v>
      </c>
      <c r="R1697" s="271">
        <v>17.3</v>
      </c>
      <c r="S1697" s="271">
        <v>17.23</v>
      </c>
      <c r="T1697" s="271">
        <v>861.5</v>
      </c>
      <c r="U1697" s="273">
        <v>6.03</v>
      </c>
      <c r="V1697" s="489">
        <v>2</v>
      </c>
    </row>
    <row r="1698" spans="1:22" ht="13.5" customHeight="1">
      <c r="A1698" s="774"/>
      <c r="B1698" s="775"/>
      <c r="C1698" s="774"/>
      <c r="D1698" s="489" t="s">
        <v>809</v>
      </c>
      <c r="E1698" s="271">
        <v>98</v>
      </c>
      <c r="F1698" s="271">
        <v>156</v>
      </c>
      <c r="G1698" s="271">
        <v>8.1999999999999993</v>
      </c>
      <c r="H1698" s="271">
        <v>27.7</v>
      </c>
      <c r="I1698" s="271">
        <v>236</v>
      </c>
      <c r="J1698" s="271">
        <v>22.4</v>
      </c>
      <c r="K1698" s="271">
        <v>80.900000000000006</v>
      </c>
      <c r="L1698" s="271">
        <v>94.9</v>
      </c>
      <c r="M1698" s="271">
        <v>94.2</v>
      </c>
      <c r="N1698" s="271">
        <v>99.2</v>
      </c>
      <c r="O1698" s="271">
        <v>27.2</v>
      </c>
      <c r="P1698" s="271">
        <v>13.72</v>
      </c>
      <c r="Q1698" s="271">
        <v>13.07</v>
      </c>
      <c r="R1698" s="271">
        <v>13.87</v>
      </c>
      <c r="S1698" s="271">
        <v>13.55</v>
      </c>
      <c r="T1698" s="271">
        <v>677.7</v>
      </c>
      <c r="U1698" s="273">
        <v>2.89</v>
      </c>
      <c r="V1698" s="489">
        <v>5</v>
      </c>
    </row>
    <row r="1699" spans="1:22" ht="13.5" customHeight="1">
      <c r="A1699" s="774"/>
      <c r="B1699" s="775"/>
      <c r="C1699" s="774"/>
      <c r="D1699" s="489" t="s">
        <v>786</v>
      </c>
      <c r="E1699" s="271">
        <v>92</v>
      </c>
      <c r="F1699" s="271">
        <v>149</v>
      </c>
      <c r="G1699" s="271">
        <v>5.9</v>
      </c>
      <c r="H1699" s="271">
        <v>25.7</v>
      </c>
      <c r="I1699" s="271">
        <v>334.7</v>
      </c>
      <c r="J1699" s="271">
        <v>23.9</v>
      </c>
      <c r="K1699" s="271">
        <v>93</v>
      </c>
      <c r="L1699" s="271">
        <v>98.1</v>
      </c>
      <c r="M1699" s="271">
        <v>96.8</v>
      </c>
      <c r="N1699" s="271">
        <v>98.6</v>
      </c>
      <c r="O1699" s="271">
        <v>29.7</v>
      </c>
      <c r="P1699" s="271">
        <v>13.37</v>
      </c>
      <c r="Q1699" s="271">
        <v>13.63</v>
      </c>
      <c r="R1699" s="271">
        <v>12.95</v>
      </c>
      <c r="S1699" s="271">
        <v>13.32</v>
      </c>
      <c r="T1699" s="271">
        <v>665.8</v>
      </c>
      <c r="U1699" s="273">
        <v>1.04</v>
      </c>
      <c r="V1699" s="489">
        <v>6</v>
      </c>
    </row>
    <row r="1700" spans="1:22" ht="13.5" customHeight="1">
      <c r="A1700" s="774"/>
      <c r="B1700" s="775"/>
      <c r="C1700" s="774"/>
      <c r="D1700" s="489" t="s">
        <v>813</v>
      </c>
      <c r="E1700" s="271">
        <v>86.7</v>
      </c>
      <c r="F1700" s="271">
        <v>152</v>
      </c>
      <c r="G1700" s="271">
        <v>9.4</v>
      </c>
      <c r="H1700" s="271">
        <v>20.399999999999999</v>
      </c>
      <c r="I1700" s="271">
        <v>117</v>
      </c>
      <c r="J1700" s="271">
        <v>15.4</v>
      </c>
      <c r="K1700" s="271">
        <v>75.5</v>
      </c>
      <c r="L1700" s="271">
        <v>135.80000000000001</v>
      </c>
      <c r="M1700" s="271">
        <v>132.69999999999999</v>
      </c>
      <c r="N1700" s="271">
        <v>97.7</v>
      </c>
      <c r="O1700" s="271">
        <v>26.4</v>
      </c>
      <c r="P1700" s="271">
        <v>12.9</v>
      </c>
      <c r="Q1700" s="271">
        <v>10.5</v>
      </c>
      <c r="R1700" s="271">
        <v>11.7</v>
      </c>
      <c r="S1700" s="271">
        <v>11.7</v>
      </c>
      <c r="T1700" s="271">
        <v>585</v>
      </c>
      <c r="U1700" s="273">
        <v>-1.7</v>
      </c>
      <c r="V1700" s="489">
        <v>7</v>
      </c>
    </row>
    <row r="1701" spans="1:22" ht="13.5" customHeight="1">
      <c r="A1701" s="774"/>
      <c r="B1701" s="775"/>
      <c r="C1701" s="774"/>
      <c r="D1701" s="489" t="s">
        <v>814</v>
      </c>
      <c r="E1701" s="271">
        <v>103.4</v>
      </c>
      <c r="F1701" s="271">
        <v>153</v>
      </c>
      <c r="G1701" s="271">
        <v>3.5</v>
      </c>
      <c r="H1701" s="271">
        <v>22.9</v>
      </c>
      <c r="I1701" s="271">
        <v>551.70000000000005</v>
      </c>
      <c r="J1701" s="271">
        <v>19</v>
      </c>
      <c r="K1701" s="271">
        <v>82.9</v>
      </c>
      <c r="L1701" s="271">
        <v>126.3</v>
      </c>
      <c r="M1701" s="271">
        <v>124.2</v>
      </c>
      <c r="N1701" s="271">
        <v>98.3</v>
      </c>
      <c r="O1701" s="271">
        <v>29.7</v>
      </c>
      <c r="P1701" s="271">
        <v>15.74</v>
      </c>
      <c r="Q1701" s="271">
        <v>15.85</v>
      </c>
      <c r="R1701" s="271">
        <v>16.38</v>
      </c>
      <c r="S1701" s="271">
        <v>15.99</v>
      </c>
      <c r="T1701" s="271">
        <v>694</v>
      </c>
      <c r="U1701" s="273">
        <v>2.44</v>
      </c>
      <c r="V1701" s="489">
        <v>4</v>
      </c>
    </row>
    <row r="1702" spans="1:22" ht="13.5" customHeight="1">
      <c r="A1702" s="774"/>
      <c r="B1702" s="775"/>
      <c r="C1702" s="774"/>
      <c r="D1702" s="489" t="s">
        <v>793</v>
      </c>
      <c r="E1702" s="271">
        <v>97.4</v>
      </c>
      <c r="F1702" s="271">
        <v>160</v>
      </c>
      <c r="G1702" s="271">
        <v>5.7</v>
      </c>
      <c r="H1702" s="271">
        <v>26.2</v>
      </c>
      <c r="I1702" s="271">
        <v>364.3</v>
      </c>
      <c r="J1702" s="271">
        <v>21.1</v>
      </c>
      <c r="K1702" s="271">
        <v>80.3</v>
      </c>
      <c r="L1702" s="271">
        <v>140.30000000000001</v>
      </c>
      <c r="M1702" s="271">
        <v>133.80000000000001</v>
      </c>
      <c r="N1702" s="271">
        <v>95.4</v>
      </c>
      <c r="O1702" s="271">
        <v>26.1</v>
      </c>
      <c r="P1702" s="271">
        <v>13.97</v>
      </c>
      <c r="Q1702" s="271">
        <v>13.72</v>
      </c>
      <c r="R1702" s="271">
        <v>13.82</v>
      </c>
      <c r="S1702" s="271">
        <v>13.84</v>
      </c>
      <c r="T1702" s="271">
        <v>692</v>
      </c>
      <c r="U1702" s="273">
        <v>4.6100000000000003</v>
      </c>
      <c r="V1702" s="489">
        <v>1</v>
      </c>
    </row>
    <row r="1703" spans="1:22" ht="13.5" customHeight="1">
      <c r="A1703" s="774"/>
      <c r="B1703" s="775"/>
      <c r="C1703" s="774"/>
      <c r="D1703" s="490" t="s">
        <v>745</v>
      </c>
      <c r="E1703" s="304">
        <v>98.409090909090907</v>
      </c>
      <c r="F1703" s="304">
        <v>153.63636363636363</v>
      </c>
      <c r="G1703" s="304">
        <v>7.0090909090909097</v>
      </c>
      <c r="H1703" s="304">
        <v>29.881818181818176</v>
      </c>
      <c r="I1703" s="304">
        <v>404.54545454545456</v>
      </c>
      <c r="J1703" s="304">
        <v>22.272727272727273</v>
      </c>
      <c r="K1703" s="304">
        <v>76.218181818181804</v>
      </c>
      <c r="L1703" s="304">
        <v>119.13636363636364</v>
      </c>
      <c r="M1703" s="304">
        <v>111.83636363636364</v>
      </c>
      <c r="N1703" s="304">
        <v>93.872727272727289</v>
      </c>
      <c r="O1703" s="304">
        <v>27.209090909090911</v>
      </c>
      <c r="P1703" s="304">
        <v>14.07909090909091</v>
      </c>
      <c r="Q1703" s="304">
        <v>13.894545454545455</v>
      </c>
      <c r="R1703" s="304">
        <v>13.811818181818182</v>
      </c>
      <c r="S1703" s="304">
        <v>13.93</v>
      </c>
      <c r="T1703" s="304">
        <v>676.69090909090914</v>
      </c>
      <c r="U1703" s="303">
        <v>3.4867716776265585</v>
      </c>
      <c r="V1703" s="490">
        <v>4</v>
      </c>
    </row>
    <row r="1704" spans="1:22" ht="13.5" customHeight="1">
      <c r="A1704" s="509" t="s">
        <v>943</v>
      </c>
      <c r="B1704" s="775"/>
      <c r="C1704" s="509" t="s">
        <v>1157</v>
      </c>
      <c r="D1704" s="489" t="s">
        <v>810</v>
      </c>
      <c r="E1704" s="271">
        <v>97</v>
      </c>
      <c r="F1704" s="271">
        <v>154</v>
      </c>
      <c r="G1704" s="271">
        <v>7.9</v>
      </c>
      <c r="H1704" s="271">
        <v>34.200000000000003</v>
      </c>
      <c r="I1704" s="271">
        <v>332.9</v>
      </c>
      <c r="J1704" s="271">
        <v>21.9</v>
      </c>
      <c r="K1704" s="271">
        <v>64</v>
      </c>
      <c r="L1704" s="271">
        <v>138.4</v>
      </c>
      <c r="M1704" s="271">
        <v>135.6</v>
      </c>
      <c r="N1704" s="271">
        <v>98</v>
      </c>
      <c r="O1704" s="271">
        <v>26.8</v>
      </c>
      <c r="P1704" s="271">
        <v>16.3</v>
      </c>
      <c r="Q1704" s="271">
        <v>14.68</v>
      </c>
      <c r="R1704" s="271">
        <v>15.34</v>
      </c>
      <c r="S1704" s="271">
        <v>15.44</v>
      </c>
      <c r="T1704" s="271">
        <v>772</v>
      </c>
      <c r="U1704" s="273">
        <v>6.64</v>
      </c>
      <c r="V1704" s="489">
        <v>2</v>
      </c>
    </row>
    <row r="1705" spans="1:22" ht="13.5" customHeight="1">
      <c r="A1705" s="774"/>
      <c r="B1705" s="775"/>
      <c r="C1705" s="774"/>
      <c r="D1705" s="489" t="s">
        <v>787</v>
      </c>
      <c r="E1705" s="271">
        <v>115.4</v>
      </c>
      <c r="F1705" s="271">
        <v>155</v>
      </c>
      <c r="G1705" s="271">
        <v>9</v>
      </c>
      <c r="H1705" s="271">
        <v>34.9</v>
      </c>
      <c r="I1705" s="271">
        <v>387.7</v>
      </c>
      <c r="J1705" s="271">
        <v>24.5</v>
      </c>
      <c r="K1705" s="271">
        <v>70.2</v>
      </c>
      <c r="L1705" s="271">
        <v>129</v>
      </c>
      <c r="M1705" s="271">
        <v>125.3</v>
      </c>
      <c r="N1705" s="271">
        <v>97.1</v>
      </c>
      <c r="O1705" s="271">
        <v>26.6</v>
      </c>
      <c r="P1705" s="271">
        <v>16.440000000000001</v>
      </c>
      <c r="Q1705" s="271">
        <v>16.600000000000001</v>
      </c>
      <c r="R1705" s="271">
        <v>17.04</v>
      </c>
      <c r="S1705" s="271">
        <v>16.690000000000001</v>
      </c>
      <c r="T1705" s="271">
        <v>713.4</v>
      </c>
      <c r="U1705" s="273">
        <v>5.8339999999999996</v>
      </c>
      <c r="V1705" s="489">
        <v>4</v>
      </c>
    </row>
    <row r="1706" spans="1:22" ht="13.5" customHeight="1">
      <c r="A1706" s="774"/>
      <c r="B1706" s="775"/>
      <c r="C1706" s="774"/>
      <c r="D1706" s="489" t="s">
        <v>799</v>
      </c>
      <c r="E1706" s="271">
        <v>95.7</v>
      </c>
      <c r="F1706" s="271">
        <v>145</v>
      </c>
      <c r="G1706" s="271">
        <v>8.4687599999999996</v>
      </c>
      <c r="H1706" s="271">
        <v>32</v>
      </c>
      <c r="I1706" s="271">
        <v>277.85933241702446</v>
      </c>
      <c r="J1706" s="271">
        <v>20.2</v>
      </c>
      <c r="K1706" s="271">
        <v>63.125</v>
      </c>
      <c r="L1706" s="271">
        <v>113.5</v>
      </c>
      <c r="M1706" s="271">
        <v>112.65</v>
      </c>
      <c r="N1706" s="271">
        <v>99.25</v>
      </c>
      <c r="O1706" s="271">
        <v>29.6</v>
      </c>
      <c r="P1706" s="271">
        <v>13.5</v>
      </c>
      <c r="Q1706" s="271">
        <v>13.88</v>
      </c>
      <c r="R1706" s="271">
        <v>14.04</v>
      </c>
      <c r="S1706" s="271">
        <v>13.806666666666667</v>
      </c>
      <c r="T1706" s="271">
        <v>690.33333333333337</v>
      </c>
      <c r="U1706" s="273">
        <v>3.7003655300185256</v>
      </c>
      <c r="V1706" s="489">
        <v>8</v>
      </c>
    </row>
    <row r="1707" spans="1:22" ht="13.5" customHeight="1">
      <c r="A1707" s="774"/>
      <c r="B1707" s="775"/>
      <c r="C1707" s="774"/>
      <c r="D1707" s="489" t="s">
        <v>834</v>
      </c>
      <c r="E1707" s="271">
        <v>100.7</v>
      </c>
      <c r="F1707" s="271">
        <v>157</v>
      </c>
      <c r="G1707" s="271">
        <v>4</v>
      </c>
      <c r="H1707" s="271">
        <v>36.700000000000003</v>
      </c>
      <c r="I1707" s="271">
        <v>918</v>
      </c>
      <c r="J1707" s="271">
        <v>27.2</v>
      </c>
      <c r="K1707" s="271">
        <v>74.099999999999994</v>
      </c>
      <c r="L1707" s="271">
        <v>91.6</v>
      </c>
      <c r="M1707" s="271">
        <v>90.2</v>
      </c>
      <c r="N1707" s="271">
        <v>98.5</v>
      </c>
      <c r="O1707" s="271">
        <v>26.7</v>
      </c>
      <c r="P1707" s="271">
        <v>12.91</v>
      </c>
      <c r="Q1707" s="271">
        <v>13.83</v>
      </c>
      <c r="R1707" s="271">
        <v>12.95</v>
      </c>
      <c r="S1707" s="271">
        <v>13.23</v>
      </c>
      <c r="T1707" s="271">
        <v>661.5</v>
      </c>
      <c r="U1707" s="273">
        <v>5.42</v>
      </c>
      <c r="V1707" s="489">
        <v>3</v>
      </c>
    </row>
    <row r="1708" spans="1:22" ht="13.5" customHeight="1">
      <c r="A1708" s="774"/>
      <c r="B1708" s="775"/>
      <c r="C1708" s="774"/>
      <c r="D1708" s="489" t="s">
        <v>819</v>
      </c>
      <c r="E1708" s="271">
        <v>96</v>
      </c>
      <c r="F1708" s="271">
        <v>147</v>
      </c>
      <c r="G1708" s="271">
        <v>10.220000000000001</v>
      </c>
      <c r="H1708" s="271">
        <v>29.6</v>
      </c>
      <c r="I1708" s="271">
        <v>289.63</v>
      </c>
      <c r="J1708" s="271">
        <v>24.8</v>
      </c>
      <c r="K1708" s="271">
        <v>83.78</v>
      </c>
      <c r="L1708" s="271">
        <v>120.82</v>
      </c>
      <c r="M1708" s="271">
        <v>107.81</v>
      </c>
      <c r="N1708" s="271">
        <v>89.23</v>
      </c>
      <c r="O1708" s="271">
        <v>26.79</v>
      </c>
      <c r="P1708" s="271">
        <v>13.36</v>
      </c>
      <c r="Q1708" s="271">
        <v>13.56</v>
      </c>
      <c r="R1708" s="271">
        <v>13.42</v>
      </c>
      <c r="S1708" s="271">
        <v>13.45</v>
      </c>
      <c r="T1708" s="271">
        <v>672.33</v>
      </c>
      <c r="U1708" s="273">
        <v>1.51</v>
      </c>
      <c r="V1708" s="489">
        <v>6</v>
      </c>
    </row>
    <row r="1709" spans="1:22" ht="13.5" customHeight="1">
      <c r="A1709" s="774"/>
      <c r="B1709" s="775"/>
      <c r="C1709" s="774"/>
      <c r="D1709" s="489" t="s">
        <v>835</v>
      </c>
      <c r="E1709" s="271">
        <v>93</v>
      </c>
      <c r="F1709" s="271">
        <v>158</v>
      </c>
      <c r="G1709" s="271">
        <v>6.8</v>
      </c>
      <c r="H1709" s="271">
        <v>26</v>
      </c>
      <c r="I1709" s="271">
        <v>384.8</v>
      </c>
      <c r="J1709" s="271">
        <v>20.7</v>
      </c>
      <c r="K1709" s="271">
        <v>79.400000000000006</v>
      </c>
      <c r="L1709" s="271">
        <v>119</v>
      </c>
      <c r="M1709" s="271">
        <v>112.5</v>
      </c>
      <c r="N1709" s="271">
        <v>94.5</v>
      </c>
      <c r="O1709" s="271">
        <v>25.6</v>
      </c>
      <c r="P1709" s="271">
        <v>17.11</v>
      </c>
      <c r="Q1709" s="271">
        <v>18.34</v>
      </c>
      <c r="R1709" s="271">
        <v>18.059999999999999</v>
      </c>
      <c r="S1709" s="271">
        <v>17.84</v>
      </c>
      <c r="T1709" s="271">
        <v>891.9</v>
      </c>
      <c r="U1709" s="273">
        <v>5.03</v>
      </c>
      <c r="V1709" s="489">
        <v>3</v>
      </c>
    </row>
    <row r="1710" spans="1:22" ht="13.5" customHeight="1">
      <c r="A1710" s="774"/>
      <c r="B1710" s="775"/>
      <c r="C1710" s="774"/>
      <c r="D1710" s="489" t="s">
        <v>809</v>
      </c>
      <c r="E1710" s="271">
        <v>101</v>
      </c>
      <c r="F1710" s="271">
        <v>153</v>
      </c>
      <c r="G1710" s="271">
        <v>4.0999999999999996</v>
      </c>
      <c r="H1710" s="271">
        <v>31.2</v>
      </c>
      <c r="I1710" s="271">
        <v>665.9</v>
      </c>
      <c r="J1710" s="271">
        <v>22.6</v>
      </c>
      <c r="K1710" s="271">
        <v>72.400000000000006</v>
      </c>
      <c r="L1710" s="271">
        <v>112</v>
      </c>
      <c r="M1710" s="271">
        <v>104.9</v>
      </c>
      <c r="N1710" s="271">
        <v>93.7</v>
      </c>
      <c r="O1710" s="271">
        <v>27.9</v>
      </c>
      <c r="P1710" s="271">
        <v>18.204912279999999</v>
      </c>
      <c r="Q1710" s="271">
        <v>17.747251460000001</v>
      </c>
      <c r="R1710" s="271">
        <v>18.17052632</v>
      </c>
      <c r="S1710" s="271">
        <v>18.04</v>
      </c>
      <c r="T1710" s="271">
        <v>902</v>
      </c>
      <c r="U1710" s="273">
        <v>8.8320463320463372</v>
      </c>
      <c r="V1710" s="489">
        <v>4</v>
      </c>
    </row>
    <row r="1711" spans="1:22" ht="13.5" customHeight="1">
      <c r="A1711" s="774"/>
      <c r="B1711" s="775"/>
      <c r="C1711" s="774"/>
      <c r="D1711" s="489" t="s">
        <v>786</v>
      </c>
      <c r="E1711" s="271">
        <v>93</v>
      </c>
      <c r="F1711" s="271">
        <v>155</v>
      </c>
      <c r="G1711" s="271">
        <v>6.43</v>
      </c>
      <c r="H1711" s="271">
        <v>25.2</v>
      </c>
      <c r="I1711" s="271">
        <v>291.89999999999998</v>
      </c>
      <c r="J1711" s="271">
        <v>23.9</v>
      </c>
      <c r="K1711" s="271">
        <v>94.6</v>
      </c>
      <c r="L1711" s="271">
        <v>108.73</v>
      </c>
      <c r="M1711" s="271">
        <v>95.6</v>
      </c>
      <c r="N1711" s="271">
        <v>87.92</v>
      </c>
      <c r="O1711" s="271">
        <v>28.22</v>
      </c>
      <c r="P1711" s="271">
        <v>14.23</v>
      </c>
      <c r="Q1711" s="271">
        <v>14.1</v>
      </c>
      <c r="R1711" s="271">
        <v>13.87</v>
      </c>
      <c r="S1711" s="271">
        <v>14.07</v>
      </c>
      <c r="T1711" s="271">
        <v>703.34</v>
      </c>
      <c r="U1711" s="273">
        <v>2.37</v>
      </c>
      <c r="V1711" s="489">
        <v>7</v>
      </c>
    </row>
    <row r="1712" spans="1:22" ht="13.5" customHeight="1">
      <c r="A1712" s="774"/>
      <c r="B1712" s="775"/>
      <c r="C1712" s="774"/>
      <c r="D1712" s="489" t="s">
        <v>813</v>
      </c>
      <c r="E1712" s="271">
        <v>100</v>
      </c>
      <c r="F1712" s="271">
        <v>158</v>
      </c>
      <c r="G1712" s="271">
        <v>8.6</v>
      </c>
      <c r="H1712" s="271">
        <v>23.6</v>
      </c>
      <c r="I1712" s="271">
        <v>174.4</v>
      </c>
      <c r="J1712" s="271">
        <v>21.2</v>
      </c>
      <c r="K1712" s="271">
        <v>89.8</v>
      </c>
      <c r="L1712" s="271">
        <v>120</v>
      </c>
      <c r="M1712" s="271">
        <v>116</v>
      </c>
      <c r="N1712" s="271">
        <v>96.7</v>
      </c>
      <c r="O1712" s="271">
        <v>27.7</v>
      </c>
      <c r="P1712" s="271">
        <v>13.1</v>
      </c>
      <c r="Q1712" s="271">
        <v>14</v>
      </c>
      <c r="R1712" s="271">
        <v>14.2</v>
      </c>
      <c r="S1712" s="271">
        <v>13.77</v>
      </c>
      <c r="T1712" s="271">
        <v>688.3</v>
      </c>
      <c r="U1712" s="273">
        <v>2.2000000000000002</v>
      </c>
      <c r="V1712" s="489">
        <v>5</v>
      </c>
    </row>
    <row r="1713" spans="1:22" ht="13.5" customHeight="1">
      <c r="A1713" s="774"/>
      <c r="B1713" s="775"/>
      <c r="C1713" s="774"/>
      <c r="D1713" s="489" t="s">
        <v>814</v>
      </c>
      <c r="E1713" s="271">
        <v>89.4</v>
      </c>
      <c r="F1713" s="271">
        <v>148</v>
      </c>
      <c r="G1713" s="271">
        <v>4.4000000000000004</v>
      </c>
      <c r="H1713" s="271">
        <v>30.3</v>
      </c>
      <c r="I1713" s="271">
        <v>588.6</v>
      </c>
      <c r="J1713" s="271">
        <v>24.6</v>
      </c>
      <c r="K1713" s="271">
        <v>81.2</v>
      </c>
      <c r="L1713" s="271">
        <v>115.8</v>
      </c>
      <c r="M1713" s="271">
        <v>113.2</v>
      </c>
      <c r="N1713" s="271">
        <v>97.8</v>
      </c>
      <c r="O1713" s="271">
        <v>29.8</v>
      </c>
      <c r="P1713" s="271">
        <v>16.28</v>
      </c>
      <c r="Q1713" s="271">
        <v>17.21</v>
      </c>
      <c r="R1713" s="271">
        <v>16.420000000000002</v>
      </c>
      <c r="S1713" s="271">
        <v>16.64</v>
      </c>
      <c r="T1713" s="271">
        <v>733.54</v>
      </c>
      <c r="U1713" s="273">
        <v>2.44</v>
      </c>
      <c r="V1713" s="489">
        <v>5</v>
      </c>
    </row>
    <row r="1714" spans="1:22" ht="13.5" customHeight="1">
      <c r="A1714" s="774"/>
      <c r="B1714" s="775"/>
      <c r="C1714" s="774"/>
      <c r="D1714" s="489" t="s">
        <v>836</v>
      </c>
      <c r="E1714" s="271">
        <v>99.2</v>
      </c>
      <c r="F1714" s="271">
        <v>160</v>
      </c>
      <c r="G1714" s="271">
        <v>4.7</v>
      </c>
      <c r="H1714" s="271">
        <v>24.42</v>
      </c>
      <c r="I1714" s="271">
        <v>419.57</v>
      </c>
      <c r="J1714" s="271">
        <v>21.32</v>
      </c>
      <c r="K1714" s="271">
        <v>87.31</v>
      </c>
      <c r="L1714" s="271">
        <v>135.44999999999999</v>
      </c>
      <c r="M1714" s="271">
        <v>130.78</v>
      </c>
      <c r="N1714" s="271">
        <v>96.55</v>
      </c>
      <c r="O1714" s="271">
        <v>26.44</v>
      </c>
      <c r="P1714" s="271">
        <v>13.63</v>
      </c>
      <c r="Q1714" s="271">
        <v>13.52</v>
      </c>
      <c r="R1714" s="271">
        <v>13.4</v>
      </c>
      <c r="S1714" s="271">
        <v>13.52</v>
      </c>
      <c r="T1714" s="271">
        <v>675.83</v>
      </c>
      <c r="U1714" s="273">
        <v>3.29</v>
      </c>
      <c r="V1714" s="489">
        <v>7</v>
      </c>
    </row>
    <row r="1715" spans="1:22" ht="13.5" customHeight="1">
      <c r="A1715" s="774"/>
      <c r="B1715" s="775"/>
      <c r="C1715" s="774"/>
      <c r="D1715" s="490" t="s">
        <v>745</v>
      </c>
      <c r="E1715" s="304">
        <v>98.218181818181804</v>
      </c>
      <c r="F1715" s="304">
        <v>153.63636363636363</v>
      </c>
      <c r="G1715" s="304">
        <v>6.7835236363636371</v>
      </c>
      <c r="H1715" s="304">
        <v>29.829090909090908</v>
      </c>
      <c r="I1715" s="304">
        <v>430.11448476518405</v>
      </c>
      <c r="J1715" s="304">
        <v>22.992727272727269</v>
      </c>
      <c r="K1715" s="304">
        <v>78.174090909090907</v>
      </c>
      <c r="L1715" s="304">
        <v>118.57272727272726</v>
      </c>
      <c r="M1715" s="304">
        <v>113.14</v>
      </c>
      <c r="N1715" s="304">
        <v>95.38636363636364</v>
      </c>
      <c r="O1715" s="304">
        <v>27.468181818181815</v>
      </c>
      <c r="P1715" s="304">
        <v>15.005901116363638</v>
      </c>
      <c r="Q1715" s="304">
        <v>15.224295587272728</v>
      </c>
      <c r="R1715" s="304">
        <v>15.173684210909091</v>
      </c>
      <c r="S1715" s="304">
        <v>15.136060606060608</v>
      </c>
      <c r="T1715" s="304">
        <v>736.77030303030301</v>
      </c>
      <c r="U1715" s="303">
        <v>4.4086816640170969</v>
      </c>
      <c r="V1715" s="490">
        <v>4</v>
      </c>
    </row>
    <row r="1716" spans="1:22" ht="13.5" customHeight="1">
      <c r="A1716" s="509" t="s">
        <v>1155</v>
      </c>
      <c r="B1716" s="775"/>
      <c r="C1716" s="509" t="s">
        <v>1166</v>
      </c>
      <c r="D1716" s="489" t="s">
        <v>787</v>
      </c>
      <c r="E1716" s="271">
        <v>115.4</v>
      </c>
      <c r="F1716" s="271">
        <v>154</v>
      </c>
      <c r="G1716" s="271">
        <v>7.6</v>
      </c>
      <c r="H1716" s="271">
        <v>34.4</v>
      </c>
      <c r="I1716" s="271">
        <v>453.6</v>
      </c>
      <c r="J1716" s="271">
        <v>26.8</v>
      </c>
      <c r="K1716" s="271">
        <v>78</v>
      </c>
      <c r="L1716" s="271">
        <v>129.30000000000001</v>
      </c>
      <c r="M1716" s="271">
        <v>125.6</v>
      </c>
      <c r="N1716" s="271">
        <v>97.1</v>
      </c>
      <c r="O1716" s="271">
        <v>25.9</v>
      </c>
      <c r="P1716" s="271">
        <v>179</v>
      </c>
      <c r="Q1716" s="271">
        <v>175.8</v>
      </c>
      <c r="R1716" s="271"/>
      <c r="S1716" s="271">
        <v>177.4</v>
      </c>
      <c r="T1716" s="271">
        <v>709.6</v>
      </c>
      <c r="U1716" s="273">
        <v>5.38</v>
      </c>
      <c r="V1716" s="489">
        <v>2</v>
      </c>
    </row>
    <row r="1717" spans="1:22" ht="13.5" customHeight="1">
      <c r="A1717" s="774"/>
      <c r="B1717" s="775"/>
      <c r="C1717" s="774"/>
      <c r="D1717" s="489" t="s">
        <v>799</v>
      </c>
      <c r="E1717" s="271">
        <v>99.7</v>
      </c>
      <c r="F1717" s="271">
        <v>145</v>
      </c>
      <c r="G1717" s="271">
        <v>7.1</v>
      </c>
      <c r="H1717" s="271">
        <v>28</v>
      </c>
      <c r="I1717" s="271">
        <v>294.39999999999998</v>
      </c>
      <c r="J1717" s="271">
        <v>20.9</v>
      </c>
      <c r="K1717" s="271">
        <v>74.599999999999994</v>
      </c>
      <c r="L1717" s="271">
        <v>115.3</v>
      </c>
      <c r="M1717" s="271">
        <v>113.7</v>
      </c>
      <c r="N1717" s="271">
        <v>98.7</v>
      </c>
      <c r="O1717" s="271">
        <v>30.6</v>
      </c>
      <c r="P1717" s="271">
        <v>349</v>
      </c>
      <c r="Q1717" s="271">
        <v>341.9</v>
      </c>
      <c r="R1717" s="271"/>
      <c r="S1717" s="271">
        <v>345.45</v>
      </c>
      <c r="T1717" s="271">
        <v>690.9</v>
      </c>
      <c r="U1717" s="273">
        <v>5.18</v>
      </c>
      <c r="V1717" s="489">
        <v>4</v>
      </c>
    </row>
    <row r="1718" spans="1:22" ht="13.5" customHeight="1">
      <c r="A1718" s="774"/>
      <c r="B1718" s="775"/>
      <c r="C1718" s="774"/>
      <c r="D1718" s="489" t="s">
        <v>834</v>
      </c>
      <c r="E1718" s="271">
        <v>111.3</v>
      </c>
      <c r="F1718" s="271">
        <v>158</v>
      </c>
      <c r="G1718" s="271">
        <v>4.2</v>
      </c>
      <c r="H1718" s="271">
        <v>46.3</v>
      </c>
      <c r="I1718" s="271">
        <v>1102</v>
      </c>
      <c r="J1718" s="271">
        <v>26.14</v>
      </c>
      <c r="K1718" s="271">
        <v>56.5</v>
      </c>
      <c r="L1718" s="271">
        <v>100.8</v>
      </c>
      <c r="M1718" s="271">
        <v>95.6</v>
      </c>
      <c r="N1718" s="271">
        <v>94.8</v>
      </c>
      <c r="O1718" s="271">
        <v>28.1</v>
      </c>
      <c r="P1718" s="271">
        <v>206.3</v>
      </c>
      <c r="Q1718" s="271">
        <v>205.3</v>
      </c>
      <c r="R1718" s="271"/>
      <c r="S1718" s="271">
        <v>205.8</v>
      </c>
      <c r="T1718" s="271">
        <v>679.14</v>
      </c>
      <c r="U1718" s="273">
        <v>5.35</v>
      </c>
      <c r="V1718" s="489">
        <v>2</v>
      </c>
    </row>
    <row r="1719" spans="1:22" ht="13.5" customHeight="1">
      <c r="A1719" s="774"/>
      <c r="B1719" s="775"/>
      <c r="C1719" s="774"/>
      <c r="D1719" s="489" t="s">
        <v>809</v>
      </c>
      <c r="E1719" s="271">
        <v>102</v>
      </c>
      <c r="F1719" s="271">
        <v>153</v>
      </c>
      <c r="G1719" s="271">
        <v>5.2</v>
      </c>
      <c r="H1719" s="271">
        <v>32.299999999999997</v>
      </c>
      <c r="I1719" s="271">
        <v>523.20000000000005</v>
      </c>
      <c r="J1719" s="271">
        <v>24.2</v>
      </c>
      <c r="K1719" s="271">
        <v>75.099999999999994</v>
      </c>
      <c r="L1719" s="271">
        <v>153.80000000000001</v>
      </c>
      <c r="M1719" s="271">
        <v>144.30000000000001</v>
      </c>
      <c r="N1719" s="271">
        <v>93.8</v>
      </c>
      <c r="O1719" s="271">
        <v>27.2</v>
      </c>
      <c r="P1719" s="271">
        <v>445.5</v>
      </c>
      <c r="Q1719" s="271">
        <v>429.5</v>
      </c>
      <c r="R1719" s="271"/>
      <c r="S1719" s="271">
        <v>437.5</v>
      </c>
      <c r="T1719" s="271">
        <v>875</v>
      </c>
      <c r="U1719" s="273">
        <v>4.7151747247486808</v>
      </c>
      <c r="V1719" s="489">
        <v>2</v>
      </c>
    </row>
    <row r="1720" spans="1:22" ht="13.5" customHeight="1">
      <c r="A1720" s="774"/>
      <c r="B1720" s="775"/>
      <c r="C1720" s="774"/>
      <c r="D1720" s="489" t="s">
        <v>813</v>
      </c>
      <c r="E1720" s="271">
        <v>100.3</v>
      </c>
      <c r="F1720" s="271">
        <v>159</v>
      </c>
      <c r="G1720" s="271">
        <v>6.3</v>
      </c>
      <c r="H1720" s="271">
        <v>21.4</v>
      </c>
      <c r="I1720" s="271">
        <v>239.7</v>
      </c>
      <c r="J1720" s="271">
        <v>19</v>
      </c>
      <c r="K1720" s="271">
        <v>88.8</v>
      </c>
      <c r="L1720" s="271">
        <v>126.1</v>
      </c>
      <c r="M1720" s="271">
        <v>122.3</v>
      </c>
      <c r="N1720" s="271">
        <v>97</v>
      </c>
      <c r="O1720" s="271">
        <v>27.9</v>
      </c>
      <c r="P1720" s="271">
        <v>167.5</v>
      </c>
      <c r="Q1720" s="271">
        <v>163.80000000000001</v>
      </c>
      <c r="R1720" s="271"/>
      <c r="S1720" s="271">
        <v>165.6</v>
      </c>
      <c r="T1720" s="271">
        <v>662.5</v>
      </c>
      <c r="U1720" s="273">
        <v>0.4</v>
      </c>
      <c r="V1720" s="489">
        <v>3</v>
      </c>
    </row>
    <row r="1721" spans="1:22" ht="13.5" customHeight="1">
      <c r="A1721" s="774"/>
      <c r="B1721" s="775"/>
      <c r="C1721" s="774"/>
      <c r="D1721" s="489" t="s">
        <v>814</v>
      </c>
      <c r="E1721" s="271">
        <v>92.1</v>
      </c>
      <c r="F1721" s="271">
        <v>148</v>
      </c>
      <c r="G1721" s="271">
        <v>3.5</v>
      </c>
      <c r="H1721" s="271">
        <v>25.9</v>
      </c>
      <c r="I1721" s="271">
        <v>640</v>
      </c>
      <c r="J1721" s="271">
        <v>18.5</v>
      </c>
      <c r="K1721" s="271">
        <v>71.400000000000006</v>
      </c>
      <c r="L1721" s="271">
        <v>158.19999999999999</v>
      </c>
      <c r="M1721" s="271">
        <v>155.1</v>
      </c>
      <c r="N1721" s="271">
        <v>98</v>
      </c>
      <c r="O1721" s="271">
        <v>29.7</v>
      </c>
      <c r="P1721" s="271">
        <v>100.98</v>
      </c>
      <c r="Q1721" s="271">
        <v>103.56</v>
      </c>
      <c r="R1721" s="271"/>
      <c r="S1721" s="271">
        <v>102.27</v>
      </c>
      <c r="T1721" s="271">
        <v>757.56</v>
      </c>
      <c r="U1721" s="273">
        <v>5.35</v>
      </c>
      <c r="V1721" s="489">
        <v>2</v>
      </c>
    </row>
    <row r="1722" spans="1:22" ht="13.5" customHeight="1">
      <c r="A1722" s="774"/>
      <c r="B1722" s="775"/>
      <c r="C1722" s="774"/>
      <c r="D1722" s="489" t="s">
        <v>793</v>
      </c>
      <c r="E1722" s="271">
        <v>105.6</v>
      </c>
      <c r="F1722" s="271">
        <v>161</v>
      </c>
      <c r="G1722" s="271">
        <v>4.6500000000000004</v>
      </c>
      <c r="H1722" s="271">
        <v>27.36</v>
      </c>
      <c r="I1722" s="271">
        <v>488.39</v>
      </c>
      <c r="J1722" s="271">
        <v>23.15</v>
      </c>
      <c r="K1722" s="271">
        <v>84.61</v>
      </c>
      <c r="L1722" s="271">
        <v>138.16999999999999</v>
      </c>
      <c r="M1722" s="271">
        <v>130.35</v>
      </c>
      <c r="N1722" s="271">
        <v>94.34</v>
      </c>
      <c r="O1722" s="271">
        <v>26.63</v>
      </c>
      <c r="P1722" s="271">
        <v>194.16</v>
      </c>
      <c r="Q1722" s="271">
        <v>191.84</v>
      </c>
      <c r="R1722" s="271"/>
      <c r="S1722" s="271">
        <v>193</v>
      </c>
      <c r="T1722" s="271">
        <v>756.86</v>
      </c>
      <c r="U1722" s="273">
        <v>5.8</v>
      </c>
      <c r="V1722" s="489">
        <v>2</v>
      </c>
    </row>
    <row r="1723" spans="1:22" ht="13.5" customHeight="1">
      <c r="A1723" s="774"/>
      <c r="B1723" s="775"/>
      <c r="C1723" s="774"/>
      <c r="D1723" s="302" t="s">
        <v>745</v>
      </c>
      <c r="E1723" s="304">
        <v>103.77142857142859</v>
      </c>
      <c r="F1723" s="304">
        <v>154</v>
      </c>
      <c r="G1723" s="304">
        <v>5.5071428571428571</v>
      </c>
      <c r="H1723" s="304">
        <v>30.808571428571433</v>
      </c>
      <c r="I1723" s="304">
        <v>534.46999999999991</v>
      </c>
      <c r="J1723" s="304">
        <v>22.670000000000005</v>
      </c>
      <c r="K1723" s="304">
        <v>75.572857142857146</v>
      </c>
      <c r="L1723" s="304">
        <v>131.66714285714286</v>
      </c>
      <c r="M1723" s="304">
        <v>126.70714285714287</v>
      </c>
      <c r="N1723" s="304">
        <v>96.248571428571452</v>
      </c>
      <c r="O1723" s="304">
        <v>28.004285714285711</v>
      </c>
      <c r="P1723" s="304">
        <v>234.63428571428571</v>
      </c>
      <c r="Q1723" s="304">
        <v>230.2428571428571</v>
      </c>
      <c r="R1723" s="304"/>
      <c r="S1723" s="304">
        <v>232.43142857142857</v>
      </c>
      <c r="T1723" s="304">
        <v>733.07999999999993</v>
      </c>
      <c r="U1723" s="303">
        <v>4.6181070898504251</v>
      </c>
      <c r="V1723" s="490">
        <v>2</v>
      </c>
    </row>
    <row r="1724" spans="1:22" s="777" customFormat="1" ht="15">
      <c r="A1724" s="510" t="s">
        <v>1167</v>
      </c>
      <c r="B1724" s="805" t="s">
        <v>1192</v>
      </c>
      <c r="C1724" s="788" t="s">
        <v>1168</v>
      </c>
      <c r="D1724" s="295" t="s">
        <v>1169</v>
      </c>
      <c r="E1724" s="789">
        <v>108.2</v>
      </c>
      <c r="F1724" s="789">
        <v>165</v>
      </c>
      <c r="G1724" s="789">
        <v>5.8</v>
      </c>
      <c r="H1724" s="789">
        <v>30.9</v>
      </c>
      <c r="I1724" s="789">
        <v>524</v>
      </c>
      <c r="J1724" s="789">
        <v>21.6</v>
      </c>
      <c r="K1724" s="789">
        <v>69.900000000000006</v>
      </c>
      <c r="L1724" s="491">
        <v>142</v>
      </c>
      <c r="M1724" s="491">
        <v>136.19999999999999</v>
      </c>
      <c r="N1724" s="294">
        <v>95.9</v>
      </c>
      <c r="O1724" s="294">
        <v>28.6</v>
      </c>
      <c r="P1724" s="491">
        <v>15.4</v>
      </c>
      <c r="Q1724" s="491">
        <v>15.1</v>
      </c>
      <c r="R1724" s="294">
        <v>14.68</v>
      </c>
      <c r="S1724" s="491">
        <v>15.06</v>
      </c>
      <c r="T1724" s="491">
        <v>754.92</v>
      </c>
      <c r="U1724" s="491">
        <v>8.61</v>
      </c>
      <c r="V1724" s="294">
        <v>1</v>
      </c>
    </row>
    <row r="1725" spans="1:22" s="777" customFormat="1" ht="15">
      <c r="A1725" s="510"/>
      <c r="B1725" s="805"/>
      <c r="C1725" s="790"/>
      <c r="D1725" s="295" t="s">
        <v>1170</v>
      </c>
      <c r="E1725" s="789">
        <v>97.5</v>
      </c>
      <c r="F1725" s="789">
        <v>161</v>
      </c>
      <c r="G1725" s="789">
        <v>5.5</v>
      </c>
      <c r="H1725" s="789">
        <v>31.1</v>
      </c>
      <c r="I1725" s="789">
        <v>565</v>
      </c>
      <c r="J1725" s="789">
        <v>21.7</v>
      </c>
      <c r="K1725" s="789">
        <v>69.7</v>
      </c>
      <c r="L1725" s="491">
        <v>141.6</v>
      </c>
      <c r="M1725" s="491">
        <v>132</v>
      </c>
      <c r="N1725" s="491">
        <v>90.5</v>
      </c>
      <c r="O1725" s="491">
        <v>27.8</v>
      </c>
      <c r="P1725" s="491">
        <v>14.98</v>
      </c>
      <c r="Q1725" s="491">
        <v>15.02</v>
      </c>
      <c r="R1725" s="492">
        <v>14.58</v>
      </c>
      <c r="S1725" s="491">
        <v>14.86</v>
      </c>
      <c r="T1725" s="491">
        <v>744.9</v>
      </c>
      <c r="U1725" s="491">
        <v>13.84</v>
      </c>
      <c r="V1725" s="491">
        <v>1</v>
      </c>
    </row>
    <row r="1726" spans="1:22" s="777" customFormat="1" ht="15">
      <c r="A1726" s="510"/>
      <c r="B1726" s="805"/>
      <c r="C1726" s="790"/>
      <c r="D1726" s="295" t="s">
        <v>1171</v>
      </c>
      <c r="E1726" s="789">
        <v>115.2</v>
      </c>
      <c r="F1726" s="789">
        <v>167</v>
      </c>
      <c r="G1726" s="789">
        <v>4.2</v>
      </c>
      <c r="H1726" s="789">
        <v>28.9</v>
      </c>
      <c r="I1726" s="789">
        <v>688</v>
      </c>
      <c r="J1726" s="789">
        <v>22.4</v>
      </c>
      <c r="K1726" s="789">
        <v>77.5</v>
      </c>
      <c r="L1726" s="491">
        <v>136.19999999999999</v>
      </c>
      <c r="M1726" s="491">
        <v>131</v>
      </c>
      <c r="N1726" s="491">
        <v>96.8</v>
      </c>
      <c r="O1726" s="491">
        <v>28.9</v>
      </c>
      <c r="P1726" s="491">
        <v>13.85</v>
      </c>
      <c r="Q1726" s="491">
        <v>14.05</v>
      </c>
      <c r="R1726" s="294">
        <v>14.23</v>
      </c>
      <c r="S1726" s="491">
        <v>14.04</v>
      </c>
      <c r="T1726" s="491">
        <v>703.96</v>
      </c>
      <c r="U1726" s="491">
        <v>9.06</v>
      </c>
      <c r="V1726" s="491">
        <v>1</v>
      </c>
    </row>
    <row r="1727" spans="1:22" s="777" customFormat="1" ht="15">
      <c r="A1727" s="510"/>
      <c r="B1727" s="805"/>
      <c r="C1727" s="790"/>
      <c r="D1727" s="295" t="s">
        <v>1172</v>
      </c>
      <c r="E1727" s="295">
        <v>97.6</v>
      </c>
      <c r="F1727" s="295">
        <v>161</v>
      </c>
      <c r="G1727" s="295">
        <v>6.1</v>
      </c>
      <c r="H1727" s="295">
        <v>32.1</v>
      </c>
      <c r="I1727" s="789">
        <v>526</v>
      </c>
      <c r="J1727" s="295">
        <v>20.7</v>
      </c>
      <c r="K1727" s="295">
        <v>64.489999999999995</v>
      </c>
      <c r="L1727" s="491">
        <v>137.4</v>
      </c>
      <c r="M1727" s="491">
        <v>126</v>
      </c>
      <c r="N1727" s="491">
        <v>91.1</v>
      </c>
      <c r="O1727" s="491">
        <v>27.1</v>
      </c>
      <c r="P1727" s="491">
        <v>14.5</v>
      </c>
      <c r="Q1727" s="491">
        <v>14.16</v>
      </c>
      <c r="R1727" s="491">
        <v>14.25</v>
      </c>
      <c r="S1727" s="491">
        <v>14.3</v>
      </c>
      <c r="T1727" s="491">
        <v>716.99</v>
      </c>
      <c r="U1727" s="491">
        <v>13.7</v>
      </c>
      <c r="V1727" s="491">
        <v>1</v>
      </c>
    </row>
    <row r="1728" spans="1:22" s="777" customFormat="1" ht="15">
      <c r="A1728" s="510"/>
      <c r="B1728" s="805"/>
      <c r="C1728" s="790"/>
      <c r="D1728" s="295" t="s">
        <v>999</v>
      </c>
      <c r="E1728" s="295">
        <v>106.5</v>
      </c>
      <c r="F1728" s="295">
        <v>165</v>
      </c>
      <c r="G1728" s="295">
        <v>5.65</v>
      </c>
      <c r="H1728" s="295">
        <v>31.42</v>
      </c>
      <c r="I1728" s="789">
        <v>556.11</v>
      </c>
      <c r="J1728" s="295">
        <v>22.5</v>
      </c>
      <c r="K1728" s="295">
        <v>71.61</v>
      </c>
      <c r="L1728" s="491">
        <v>135.21</v>
      </c>
      <c r="M1728" s="491">
        <v>125.36</v>
      </c>
      <c r="N1728" s="491">
        <v>92.7</v>
      </c>
      <c r="O1728" s="491">
        <v>26</v>
      </c>
      <c r="P1728" s="491">
        <v>14.02</v>
      </c>
      <c r="Q1728" s="491">
        <v>13.89</v>
      </c>
      <c r="R1728" s="491">
        <v>14.16</v>
      </c>
      <c r="S1728" s="491">
        <v>14.02</v>
      </c>
      <c r="T1728" s="491">
        <v>702.96</v>
      </c>
      <c r="U1728" s="491">
        <v>10.74</v>
      </c>
      <c r="V1728" s="491">
        <v>1</v>
      </c>
    </row>
    <row r="1729" spans="1:22" s="777" customFormat="1" ht="15">
      <c r="A1729" s="510"/>
      <c r="B1729" s="805"/>
      <c r="C1729" s="790"/>
      <c r="D1729" s="295" t="s">
        <v>1173</v>
      </c>
      <c r="E1729" s="295">
        <v>106.5</v>
      </c>
      <c r="F1729" s="295">
        <v>166</v>
      </c>
      <c r="G1729" s="295">
        <v>5.95</v>
      </c>
      <c r="H1729" s="295">
        <v>30.63</v>
      </c>
      <c r="I1729" s="789">
        <v>415</v>
      </c>
      <c r="J1729" s="295">
        <v>22.3</v>
      </c>
      <c r="K1729" s="295">
        <v>72.8</v>
      </c>
      <c r="L1729" s="491">
        <v>134.11000000000001</v>
      </c>
      <c r="M1729" s="491">
        <v>124.2</v>
      </c>
      <c r="N1729" s="491">
        <v>92.64</v>
      </c>
      <c r="O1729" s="491">
        <v>26.2</v>
      </c>
      <c r="P1729" s="491">
        <v>13.58</v>
      </c>
      <c r="Q1729" s="491">
        <v>14.08</v>
      </c>
      <c r="R1729" s="491">
        <v>14.2</v>
      </c>
      <c r="S1729" s="491">
        <v>13.95</v>
      </c>
      <c r="T1729" s="491">
        <v>699.45</v>
      </c>
      <c r="U1729" s="491">
        <v>12.74</v>
      </c>
      <c r="V1729" s="491">
        <v>1</v>
      </c>
    </row>
    <row r="1730" spans="1:22" s="777" customFormat="1" ht="15">
      <c r="A1730" s="510"/>
      <c r="B1730" s="805"/>
      <c r="C1730" s="790"/>
      <c r="D1730" s="295" t="s">
        <v>1174</v>
      </c>
      <c r="E1730" s="295">
        <v>97.7</v>
      </c>
      <c r="F1730" s="295">
        <v>158</v>
      </c>
      <c r="G1730" s="295">
        <v>6.1</v>
      </c>
      <c r="H1730" s="295">
        <v>30.96</v>
      </c>
      <c r="I1730" s="789">
        <v>507.54</v>
      </c>
      <c r="J1730" s="295">
        <v>22.6</v>
      </c>
      <c r="K1730" s="295">
        <v>73</v>
      </c>
      <c r="L1730" s="491">
        <v>143.30000000000001</v>
      </c>
      <c r="M1730" s="491">
        <v>136.1</v>
      </c>
      <c r="N1730" s="491">
        <v>94.98</v>
      </c>
      <c r="O1730" s="491">
        <v>27.5</v>
      </c>
      <c r="P1730" s="491">
        <v>13.75</v>
      </c>
      <c r="Q1730" s="491">
        <v>13.41</v>
      </c>
      <c r="R1730" s="491">
        <v>13.28</v>
      </c>
      <c r="S1730" s="491">
        <v>13.48</v>
      </c>
      <c r="T1730" s="491">
        <v>675.72</v>
      </c>
      <c r="U1730" s="491">
        <v>8.19</v>
      </c>
      <c r="V1730" s="491">
        <v>1</v>
      </c>
    </row>
    <row r="1731" spans="1:22" s="777" customFormat="1" ht="15">
      <c r="A1731" s="510"/>
      <c r="B1731" s="805"/>
      <c r="C1731" s="790"/>
      <c r="D1731" s="295" t="s">
        <v>1175</v>
      </c>
      <c r="E1731" s="295">
        <v>97.7</v>
      </c>
      <c r="F1731" s="295">
        <v>163</v>
      </c>
      <c r="G1731" s="295">
        <v>5.8</v>
      </c>
      <c r="H1731" s="295">
        <v>30.6</v>
      </c>
      <c r="I1731" s="789">
        <v>527.59</v>
      </c>
      <c r="J1731" s="295">
        <v>22</v>
      </c>
      <c r="K1731" s="295">
        <v>71.900000000000006</v>
      </c>
      <c r="L1731" s="491">
        <v>140.30000000000001</v>
      </c>
      <c r="M1731" s="491">
        <v>127</v>
      </c>
      <c r="N1731" s="491">
        <v>90.52</v>
      </c>
      <c r="O1731" s="491">
        <v>27</v>
      </c>
      <c r="P1731" s="491">
        <v>14.1</v>
      </c>
      <c r="Q1731" s="491">
        <v>13.85</v>
      </c>
      <c r="R1731" s="491">
        <v>13.96</v>
      </c>
      <c r="S1731" s="491">
        <v>13.97</v>
      </c>
      <c r="T1731" s="491">
        <v>700.29</v>
      </c>
      <c r="U1731" s="491">
        <v>13.09</v>
      </c>
      <c r="V1731" s="491">
        <v>1</v>
      </c>
    </row>
    <row r="1732" spans="1:22" s="777" customFormat="1" ht="15">
      <c r="A1732" s="510"/>
      <c r="B1732" s="805"/>
      <c r="C1732" s="790"/>
      <c r="D1732" s="295" t="s">
        <v>1176</v>
      </c>
      <c r="E1732" s="789">
        <v>108.2</v>
      </c>
      <c r="F1732" s="789">
        <v>167</v>
      </c>
      <c r="G1732" s="789">
        <v>5.2</v>
      </c>
      <c r="H1732" s="789">
        <v>30.9</v>
      </c>
      <c r="I1732" s="789">
        <v>594.23</v>
      </c>
      <c r="J1732" s="789">
        <v>22.6</v>
      </c>
      <c r="K1732" s="789">
        <v>73.14</v>
      </c>
      <c r="L1732" s="491">
        <v>128.80000000000001</v>
      </c>
      <c r="M1732" s="491">
        <v>122.5</v>
      </c>
      <c r="N1732" s="294">
        <v>95.1</v>
      </c>
      <c r="O1732" s="294">
        <v>26</v>
      </c>
      <c r="P1732" s="491">
        <v>13.84</v>
      </c>
      <c r="Q1732" s="491">
        <v>13.75</v>
      </c>
      <c r="R1732" s="294">
        <v>13.29</v>
      </c>
      <c r="S1732" s="491">
        <v>13.63</v>
      </c>
      <c r="T1732" s="491">
        <v>683.08</v>
      </c>
      <c r="U1732" s="491">
        <v>12.52</v>
      </c>
      <c r="V1732" s="294">
        <v>1</v>
      </c>
    </row>
    <row r="1733" spans="1:22" s="777" customFormat="1" ht="15">
      <c r="A1733" s="510"/>
      <c r="B1733" s="805"/>
      <c r="C1733" s="790"/>
      <c r="D1733" s="295" t="s">
        <v>1177</v>
      </c>
      <c r="E1733" s="295">
        <v>97.7</v>
      </c>
      <c r="F1733" s="789">
        <v>164</v>
      </c>
      <c r="G1733" s="789">
        <v>5.85</v>
      </c>
      <c r="H1733" s="789">
        <v>30.96</v>
      </c>
      <c r="I1733" s="789">
        <v>529.23</v>
      </c>
      <c r="J1733" s="789">
        <v>22</v>
      </c>
      <c r="K1733" s="789">
        <v>71.06</v>
      </c>
      <c r="L1733" s="491">
        <v>140</v>
      </c>
      <c r="M1733" s="491">
        <v>129.19999999999999</v>
      </c>
      <c r="N1733" s="294">
        <v>92.29</v>
      </c>
      <c r="O1733" s="491">
        <v>26.5</v>
      </c>
      <c r="P1733" s="491">
        <v>13.15</v>
      </c>
      <c r="Q1733" s="491">
        <v>13.44</v>
      </c>
      <c r="R1733" s="294">
        <v>13.52</v>
      </c>
      <c r="S1733" s="491">
        <v>13.37</v>
      </c>
      <c r="T1733" s="491">
        <v>670.21</v>
      </c>
      <c r="U1733" s="491">
        <v>8.58</v>
      </c>
      <c r="V1733" s="294">
        <v>1</v>
      </c>
    </row>
    <row r="1734" spans="1:22" s="794" customFormat="1" ht="14.25">
      <c r="A1734" s="510"/>
      <c r="B1734" s="805"/>
      <c r="C1734" s="791"/>
      <c r="D1734" s="792" t="s">
        <v>707</v>
      </c>
      <c r="E1734" s="793">
        <v>103.28</v>
      </c>
      <c r="F1734" s="793">
        <v>163.69999999999999</v>
      </c>
      <c r="G1734" s="793">
        <v>5.6150000000000002</v>
      </c>
      <c r="H1734" s="793">
        <v>30.847000000000001</v>
      </c>
      <c r="I1734" s="793">
        <v>543.27</v>
      </c>
      <c r="J1734" s="793">
        <v>22.04</v>
      </c>
      <c r="K1734" s="793">
        <v>71.510000000000005</v>
      </c>
      <c r="L1734" s="459">
        <v>137.88999999999999</v>
      </c>
      <c r="M1734" s="459">
        <v>128.96</v>
      </c>
      <c r="N1734" s="459">
        <v>93.25</v>
      </c>
      <c r="O1734" s="459">
        <v>27.16</v>
      </c>
      <c r="P1734" s="459">
        <v>14.12</v>
      </c>
      <c r="Q1734" s="459">
        <v>14.08</v>
      </c>
      <c r="R1734" s="459">
        <v>14.02</v>
      </c>
      <c r="S1734" s="459">
        <v>14.07</v>
      </c>
      <c r="T1734" s="459">
        <v>705.25</v>
      </c>
      <c r="U1734" s="459">
        <v>11.11</v>
      </c>
      <c r="V1734" s="459">
        <v>1</v>
      </c>
    </row>
    <row r="1735" spans="1:22" s="777" customFormat="1" ht="15">
      <c r="A1735" s="510" t="s">
        <v>1178</v>
      </c>
      <c r="B1735" s="805" t="s">
        <v>1192</v>
      </c>
      <c r="C1735" s="788" t="s">
        <v>1168</v>
      </c>
      <c r="D1735" s="295" t="s">
        <v>1169</v>
      </c>
      <c r="E1735" s="789">
        <v>112.2</v>
      </c>
      <c r="F1735" s="789">
        <v>167</v>
      </c>
      <c r="G1735" s="789">
        <v>4.5999999999999996</v>
      </c>
      <c r="H1735" s="789">
        <v>31.2</v>
      </c>
      <c r="I1735" s="789">
        <v>678.26</v>
      </c>
      <c r="J1735" s="789">
        <v>22.1</v>
      </c>
      <c r="K1735" s="789">
        <v>70.83</v>
      </c>
      <c r="L1735" s="295">
        <v>142.19999999999999</v>
      </c>
      <c r="M1735" s="295">
        <v>131.6</v>
      </c>
      <c r="N1735" s="789">
        <v>92.55</v>
      </c>
      <c r="O1735" s="789">
        <v>26.8</v>
      </c>
      <c r="P1735" s="295">
        <v>15.2</v>
      </c>
      <c r="Q1735" s="295">
        <v>14.98</v>
      </c>
      <c r="R1735" s="789">
        <v>14.92</v>
      </c>
      <c r="S1735" s="295">
        <v>15.03</v>
      </c>
      <c r="T1735" s="795">
        <v>751.89</v>
      </c>
      <c r="U1735" s="295">
        <v>10.87</v>
      </c>
      <c r="V1735" s="789">
        <v>1</v>
      </c>
    </row>
    <row r="1736" spans="1:22" s="777" customFormat="1" ht="15">
      <c r="A1736" s="510"/>
      <c r="B1736" s="805"/>
      <c r="C1736" s="790"/>
      <c r="D1736" s="295" t="s">
        <v>1170</v>
      </c>
      <c r="E1736" s="295">
        <v>98.5</v>
      </c>
      <c r="F1736" s="295">
        <v>165</v>
      </c>
      <c r="G1736" s="295">
        <v>5.2</v>
      </c>
      <c r="H1736" s="295">
        <v>31.5</v>
      </c>
      <c r="I1736" s="789">
        <v>605.77</v>
      </c>
      <c r="J1736" s="295">
        <v>21.6</v>
      </c>
      <c r="K1736" s="789">
        <v>68.569999999999993</v>
      </c>
      <c r="L1736" s="295">
        <v>144.6</v>
      </c>
      <c r="M1736" s="295">
        <v>133.19999999999999</v>
      </c>
      <c r="N1736" s="789">
        <v>92.12</v>
      </c>
      <c r="O1736" s="295">
        <v>27.2</v>
      </c>
      <c r="P1736" s="295">
        <v>15.05</v>
      </c>
      <c r="Q1736" s="295">
        <v>14.96</v>
      </c>
      <c r="R1736" s="622">
        <v>15.22</v>
      </c>
      <c r="S1736" s="295">
        <v>15.08</v>
      </c>
      <c r="T1736" s="795">
        <v>754.06</v>
      </c>
      <c r="U1736" s="295">
        <v>9.3800000000000008</v>
      </c>
      <c r="V1736" s="295">
        <v>1</v>
      </c>
    </row>
    <row r="1737" spans="1:22" s="777" customFormat="1" ht="15">
      <c r="A1737" s="510"/>
      <c r="B1737" s="805"/>
      <c r="C1737" s="790"/>
      <c r="D1737" s="295" t="s">
        <v>1171</v>
      </c>
      <c r="E1737" s="789">
        <v>111.2</v>
      </c>
      <c r="F1737" s="789">
        <v>167</v>
      </c>
      <c r="G1737" s="789">
        <v>4.8</v>
      </c>
      <c r="H1737" s="789">
        <v>30.8</v>
      </c>
      <c r="I1737" s="789">
        <v>641.66999999999996</v>
      </c>
      <c r="J1737" s="789">
        <v>21.8</v>
      </c>
      <c r="K1737" s="789">
        <v>70.78</v>
      </c>
      <c r="L1737" s="295">
        <v>138.5</v>
      </c>
      <c r="M1737" s="295">
        <v>127.8</v>
      </c>
      <c r="N1737" s="789">
        <v>92.27</v>
      </c>
      <c r="O1737" s="789">
        <v>27.8</v>
      </c>
      <c r="P1737" s="295">
        <v>13.17</v>
      </c>
      <c r="Q1737" s="295">
        <v>13.3</v>
      </c>
      <c r="R1737" s="789">
        <v>12.9</v>
      </c>
      <c r="S1737" s="295">
        <v>13.12</v>
      </c>
      <c r="T1737" s="795">
        <v>656.36</v>
      </c>
      <c r="U1737" s="295">
        <v>3.47</v>
      </c>
      <c r="V1737" s="789">
        <v>1</v>
      </c>
    </row>
    <row r="1738" spans="1:22" s="777" customFormat="1" ht="15">
      <c r="A1738" s="510"/>
      <c r="B1738" s="805"/>
      <c r="C1738" s="790"/>
      <c r="D1738" s="295" t="s">
        <v>1172</v>
      </c>
      <c r="E1738" s="295">
        <v>97.6</v>
      </c>
      <c r="F1738" s="295">
        <v>164</v>
      </c>
      <c r="G1738" s="295">
        <v>5.8</v>
      </c>
      <c r="H1738" s="295">
        <v>32</v>
      </c>
      <c r="I1738" s="789">
        <v>551.72</v>
      </c>
      <c r="J1738" s="295">
        <v>21.2</v>
      </c>
      <c r="K1738" s="789">
        <v>66.25</v>
      </c>
      <c r="L1738" s="295">
        <v>135.5</v>
      </c>
      <c r="M1738" s="295">
        <v>125.6</v>
      </c>
      <c r="N1738" s="789">
        <v>92.69</v>
      </c>
      <c r="O1738" s="295">
        <v>27.5</v>
      </c>
      <c r="P1738" s="295">
        <v>14.1</v>
      </c>
      <c r="Q1738" s="295">
        <v>13.96</v>
      </c>
      <c r="R1738" s="295">
        <v>14.18</v>
      </c>
      <c r="S1738" s="295">
        <v>14.08</v>
      </c>
      <c r="T1738" s="795">
        <v>704.21</v>
      </c>
      <c r="U1738" s="295">
        <v>13.85</v>
      </c>
      <c r="V1738" s="295">
        <v>1</v>
      </c>
    </row>
    <row r="1739" spans="1:22" s="777" customFormat="1" ht="15">
      <c r="A1739" s="510"/>
      <c r="B1739" s="805"/>
      <c r="C1739" s="790"/>
      <c r="D1739" s="295" t="s">
        <v>999</v>
      </c>
      <c r="E1739" s="295">
        <v>102.5</v>
      </c>
      <c r="F1739" s="295">
        <v>165</v>
      </c>
      <c r="G1739" s="295">
        <v>6.2</v>
      </c>
      <c r="H1739" s="295">
        <v>31.5</v>
      </c>
      <c r="I1739" s="789">
        <v>508.06</v>
      </c>
      <c r="J1739" s="295">
        <v>23.1</v>
      </c>
      <c r="K1739" s="789">
        <v>73.33</v>
      </c>
      <c r="L1739" s="295">
        <v>135.28</v>
      </c>
      <c r="M1739" s="295">
        <v>124.6</v>
      </c>
      <c r="N1739" s="789">
        <v>92.11</v>
      </c>
      <c r="O1739" s="295">
        <v>27.1</v>
      </c>
      <c r="P1739" s="295">
        <v>13.89</v>
      </c>
      <c r="Q1739" s="295">
        <v>13.92</v>
      </c>
      <c r="R1739" s="295">
        <v>14.2</v>
      </c>
      <c r="S1739" s="295">
        <v>14</v>
      </c>
      <c r="T1739" s="795">
        <v>700.38</v>
      </c>
      <c r="U1739" s="295">
        <v>15.32</v>
      </c>
      <c r="V1739" s="295">
        <v>1</v>
      </c>
    </row>
    <row r="1740" spans="1:22" s="777" customFormat="1" ht="15">
      <c r="A1740" s="510"/>
      <c r="B1740" s="805"/>
      <c r="C1740" s="790"/>
      <c r="D1740" s="295" t="s">
        <v>1173</v>
      </c>
      <c r="E1740" s="295">
        <v>102.5</v>
      </c>
      <c r="F1740" s="295">
        <v>164</v>
      </c>
      <c r="G1740" s="295">
        <v>5.8</v>
      </c>
      <c r="H1740" s="295">
        <v>30.65</v>
      </c>
      <c r="I1740" s="789">
        <v>528.45000000000005</v>
      </c>
      <c r="J1740" s="295">
        <v>22.8</v>
      </c>
      <c r="K1740" s="789">
        <v>74.39</v>
      </c>
      <c r="L1740" s="295">
        <v>134</v>
      </c>
      <c r="M1740" s="295">
        <v>123.6</v>
      </c>
      <c r="N1740" s="789">
        <v>92.24</v>
      </c>
      <c r="O1740" s="295">
        <v>27.2</v>
      </c>
      <c r="P1740" s="295">
        <v>13.2</v>
      </c>
      <c r="Q1740" s="295">
        <v>13.85</v>
      </c>
      <c r="R1740" s="295">
        <v>13.5</v>
      </c>
      <c r="S1740" s="295">
        <v>13.52</v>
      </c>
      <c r="T1740" s="795">
        <v>676.04</v>
      </c>
      <c r="U1740" s="295">
        <v>12.2</v>
      </c>
      <c r="V1740" s="295">
        <v>1</v>
      </c>
    </row>
    <row r="1741" spans="1:22" s="777" customFormat="1" ht="15">
      <c r="A1741" s="510"/>
      <c r="B1741" s="805"/>
      <c r="C1741" s="790"/>
      <c r="D1741" s="295" t="s">
        <v>1174</v>
      </c>
      <c r="E1741" s="295">
        <v>97.5</v>
      </c>
      <c r="F1741" s="295">
        <v>165</v>
      </c>
      <c r="G1741" s="295">
        <v>6.1</v>
      </c>
      <c r="H1741" s="295">
        <v>31.2</v>
      </c>
      <c r="I1741" s="789">
        <v>511.48</v>
      </c>
      <c r="J1741" s="295">
        <v>22.6</v>
      </c>
      <c r="K1741" s="789">
        <v>72.44</v>
      </c>
      <c r="L1741" s="295">
        <v>136.80000000000001</v>
      </c>
      <c r="M1741" s="295">
        <v>127.6</v>
      </c>
      <c r="N1741" s="789">
        <v>93.27</v>
      </c>
      <c r="O1741" s="295">
        <v>27.1</v>
      </c>
      <c r="P1741" s="295">
        <v>12.05</v>
      </c>
      <c r="Q1741" s="295">
        <v>11.92</v>
      </c>
      <c r="R1741" s="295">
        <v>12.78</v>
      </c>
      <c r="S1741" s="295">
        <v>12.25</v>
      </c>
      <c r="T1741" s="795">
        <v>612.67999999999995</v>
      </c>
      <c r="U1741" s="295">
        <v>6.52</v>
      </c>
      <c r="V1741" s="295">
        <v>1</v>
      </c>
    </row>
    <row r="1742" spans="1:22" s="777" customFormat="1" ht="15">
      <c r="A1742" s="510"/>
      <c r="B1742" s="805"/>
      <c r="C1742" s="790"/>
      <c r="D1742" s="295" t="s">
        <v>1175</v>
      </c>
      <c r="E1742" s="295">
        <v>98.2</v>
      </c>
      <c r="F1742" s="295">
        <v>167</v>
      </c>
      <c r="G1742" s="295">
        <v>4.8</v>
      </c>
      <c r="H1742" s="295">
        <v>31</v>
      </c>
      <c r="I1742" s="789">
        <v>645.83000000000004</v>
      </c>
      <c r="J1742" s="295">
        <v>21.8</v>
      </c>
      <c r="K1742" s="789">
        <v>70.319999999999993</v>
      </c>
      <c r="L1742" s="295">
        <v>136.4</v>
      </c>
      <c r="M1742" s="295">
        <v>128.4</v>
      </c>
      <c r="N1742" s="789">
        <v>94.13</v>
      </c>
      <c r="O1742" s="295">
        <v>27.4</v>
      </c>
      <c r="P1742" s="295">
        <v>13.8</v>
      </c>
      <c r="Q1742" s="295">
        <v>12.96</v>
      </c>
      <c r="R1742" s="295">
        <v>13.14</v>
      </c>
      <c r="S1742" s="295">
        <v>13.3</v>
      </c>
      <c r="T1742" s="795">
        <v>665.2</v>
      </c>
      <c r="U1742" s="295">
        <v>13.38</v>
      </c>
      <c r="V1742" s="295">
        <v>1</v>
      </c>
    </row>
    <row r="1743" spans="1:22" s="777" customFormat="1" ht="15">
      <c r="A1743" s="510"/>
      <c r="B1743" s="805"/>
      <c r="C1743" s="790"/>
      <c r="D1743" s="295" t="s">
        <v>1176</v>
      </c>
      <c r="E1743" s="789">
        <v>113.2</v>
      </c>
      <c r="F1743" s="789">
        <v>167</v>
      </c>
      <c r="G1743" s="789">
        <v>5.2</v>
      </c>
      <c r="H1743" s="789">
        <v>30.5</v>
      </c>
      <c r="I1743" s="789">
        <v>586.54</v>
      </c>
      <c r="J1743" s="789">
        <v>22.5</v>
      </c>
      <c r="K1743" s="789">
        <v>73.77</v>
      </c>
      <c r="L1743" s="295">
        <v>123.2</v>
      </c>
      <c r="M1743" s="295">
        <v>116.7</v>
      </c>
      <c r="N1743" s="789">
        <v>94.72</v>
      </c>
      <c r="O1743" s="789">
        <v>27.9</v>
      </c>
      <c r="P1743" s="295">
        <v>12.96</v>
      </c>
      <c r="Q1743" s="295">
        <v>13.19</v>
      </c>
      <c r="R1743" s="789">
        <v>13.2</v>
      </c>
      <c r="S1743" s="295">
        <v>13.12</v>
      </c>
      <c r="T1743" s="795">
        <v>656.03</v>
      </c>
      <c r="U1743" s="295">
        <v>10.25</v>
      </c>
      <c r="V1743" s="789">
        <v>1</v>
      </c>
    </row>
    <row r="1744" spans="1:22" s="777" customFormat="1" ht="15">
      <c r="A1744" s="510"/>
      <c r="B1744" s="805"/>
      <c r="C1744" s="790"/>
      <c r="D1744" s="295" t="s">
        <v>1177</v>
      </c>
      <c r="E1744" s="295">
        <v>110.1</v>
      </c>
      <c r="F1744" s="789">
        <v>166</v>
      </c>
      <c r="G1744" s="789">
        <v>5.8</v>
      </c>
      <c r="H1744" s="789">
        <v>31.2</v>
      </c>
      <c r="I1744" s="789">
        <v>537.92999999999995</v>
      </c>
      <c r="J1744" s="789">
        <v>22.7</v>
      </c>
      <c r="K1744" s="789">
        <v>72.760000000000005</v>
      </c>
      <c r="L1744" s="295">
        <v>128.6</v>
      </c>
      <c r="M1744" s="295">
        <v>119.8</v>
      </c>
      <c r="N1744" s="789">
        <v>93.16</v>
      </c>
      <c r="O1744" s="295">
        <v>28</v>
      </c>
      <c r="P1744" s="295">
        <v>12.8</v>
      </c>
      <c r="Q1744" s="295">
        <v>12.69</v>
      </c>
      <c r="R1744" s="789">
        <v>12.88</v>
      </c>
      <c r="S1744" s="295">
        <v>12.79</v>
      </c>
      <c r="T1744" s="795">
        <v>639.69000000000005</v>
      </c>
      <c r="U1744" s="295">
        <v>5.76</v>
      </c>
      <c r="V1744" s="789">
        <v>1</v>
      </c>
    </row>
    <row r="1745" spans="1:22" s="794" customFormat="1" ht="14.25">
      <c r="A1745" s="510"/>
      <c r="B1745" s="805"/>
      <c r="C1745" s="791"/>
      <c r="D1745" s="792" t="s">
        <v>707</v>
      </c>
      <c r="E1745" s="638">
        <v>104.35</v>
      </c>
      <c r="F1745" s="638">
        <v>165.7</v>
      </c>
      <c r="G1745" s="638">
        <v>5.43</v>
      </c>
      <c r="H1745" s="638">
        <v>31.16</v>
      </c>
      <c r="I1745" s="638">
        <v>579.57000000000005</v>
      </c>
      <c r="J1745" s="638">
        <v>22.22</v>
      </c>
      <c r="K1745" s="638">
        <v>71.34</v>
      </c>
      <c r="L1745" s="638">
        <v>135.51</v>
      </c>
      <c r="M1745" s="638">
        <v>125.89</v>
      </c>
      <c r="N1745" s="638">
        <v>92.93</v>
      </c>
      <c r="O1745" s="638">
        <v>27.4</v>
      </c>
      <c r="P1745" s="638">
        <v>13.62</v>
      </c>
      <c r="Q1745" s="638">
        <v>13.57</v>
      </c>
      <c r="R1745" s="638">
        <v>13.69</v>
      </c>
      <c r="S1745" s="638">
        <v>13.63</v>
      </c>
      <c r="T1745" s="796">
        <v>681.65</v>
      </c>
      <c r="U1745" s="638">
        <v>10.1</v>
      </c>
      <c r="V1745" s="638">
        <v>1</v>
      </c>
    </row>
    <row r="1746" spans="1:22" s="777" customFormat="1" ht="15">
      <c r="A1746" s="510" t="s">
        <v>1178</v>
      </c>
      <c r="B1746" s="805" t="s">
        <v>1192</v>
      </c>
      <c r="C1746" s="788" t="s">
        <v>1179</v>
      </c>
      <c r="D1746" s="295" t="s">
        <v>1169</v>
      </c>
      <c r="E1746" s="789">
        <v>115.2</v>
      </c>
      <c r="F1746" s="789">
        <v>165</v>
      </c>
      <c r="G1746" s="789">
        <v>4.5</v>
      </c>
      <c r="H1746" s="789">
        <v>30.5</v>
      </c>
      <c r="I1746" s="789">
        <v>678</v>
      </c>
      <c r="J1746" s="789">
        <v>22</v>
      </c>
      <c r="K1746" s="789">
        <v>72.099999999999994</v>
      </c>
      <c r="L1746" s="491">
        <v>148.19999999999999</v>
      </c>
      <c r="M1746" s="491">
        <v>138.80000000000001</v>
      </c>
      <c r="N1746" s="294">
        <v>93.66</v>
      </c>
      <c r="O1746" s="294">
        <v>26.6</v>
      </c>
      <c r="P1746" s="491">
        <v>388.6</v>
      </c>
      <c r="Q1746" s="491">
        <v>386.9</v>
      </c>
      <c r="R1746" s="797"/>
      <c r="S1746" s="491">
        <v>387.75</v>
      </c>
      <c r="T1746" s="491">
        <v>646.28</v>
      </c>
      <c r="U1746" s="491">
        <v>12.8</v>
      </c>
      <c r="V1746" s="294">
        <v>1</v>
      </c>
    </row>
    <row r="1747" spans="1:22" s="777" customFormat="1" ht="15">
      <c r="A1747" s="510"/>
      <c r="B1747" s="805"/>
      <c r="C1747" s="790"/>
      <c r="D1747" s="295" t="s">
        <v>1170</v>
      </c>
      <c r="E1747" s="295">
        <v>97</v>
      </c>
      <c r="F1747" s="295">
        <v>162</v>
      </c>
      <c r="G1747" s="295">
        <v>5.8</v>
      </c>
      <c r="H1747" s="295">
        <v>31.5</v>
      </c>
      <c r="I1747" s="295">
        <v>543</v>
      </c>
      <c r="J1747" s="295">
        <v>21.5</v>
      </c>
      <c r="K1747" s="295">
        <v>68.25</v>
      </c>
      <c r="L1747" s="491">
        <v>141.6</v>
      </c>
      <c r="M1747" s="491">
        <v>128.1</v>
      </c>
      <c r="N1747" s="491">
        <v>90.5</v>
      </c>
      <c r="O1747" s="491">
        <v>27.8</v>
      </c>
      <c r="P1747" s="491">
        <v>384.8</v>
      </c>
      <c r="Q1747" s="491">
        <v>369.5</v>
      </c>
      <c r="R1747" s="280"/>
      <c r="S1747" s="491">
        <v>377.15</v>
      </c>
      <c r="T1747" s="491">
        <v>755.09</v>
      </c>
      <c r="U1747" s="491">
        <v>4.9400000000000004</v>
      </c>
      <c r="V1747" s="491">
        <v>1</v>
      </c>
    </row>
    <row r="1748" spans="1:22" s="777" customFormat="1" ht="15">
      <c r="A1748" s="510"/>
      <c r="B1748" s="805"/>
      <c r="C1748" s="790"/>
      <c r="D1748" s="295" t="s">
        <v>1171</v>
      </c>
      <c r="E1748" s="789">
        <v>115.2</v>
      </c>
      <c r="F1748" s="789">
        <v>167</v>
      </c>
      <c r="G1748" s="789">
        <v>4.5</v>
      </c>
      <c r="H1748" s="789">
        <v>30.5</v>
      </c>
      <c r="I1748" s="789">
        <v>723</v>
      </c>
      <c r="J1748" s="789">
        <v>23.5</v>
      </c>
      <c r="K1748" s="789">
        <v>77.05</v>
      </c>
      <c r="L1748" s="491">
        <v>148.5</v>
      </c>
      <c r="M1748" s="491">
        <v>143.75</v>
      </c>
      <c r="N1748" s="294">
        <v>96.8</v>
      </c>
      <c r="O1748" s="294">
        <v>28.9</v>
      </c>
      <c r="P1748" s="491">
        <v>394</v>
      </c>
      <c r="Q1748" s="491">
        <v>397</v>
      </c>
      <c r="R1748" s="294"/>
      <c r="S1748" s="491">
        <v>395.5</v>
      </c>
      <c r="T1748" s="491">
        <v>659.2</v>
      </c>
      <c r="U1748" s="491">
        <v>5.28</v>
      </c>
      <c r="V1748" s="294">
        <v>1</v>
      </c>
    </row>
    <row r="1749" spans="1:22" s="777" customFormat="1" ht="15">
      <c r="A1749" s="510"/>
      <c r="B1749" s="805"/>
      <c r="C1749" s="790"/>
      <c r="D1749" s="295" t="s">
        <v>1172</v>
      </c>
      <c r="E1749" s="295">
        <v>97.4</v>
      </c>
      <c r="F1749" s="295">
        <v>160</v>
      </c>
      <c r="G1749" s="295">
        <v>6</v>
      </c>
      <c r="H1749" s="295">
        <v>32</v>
      </c>
      <c r="I1749" s="789">
        <v>533</v>
      </c>
      <c r="J1749" s="295">
        <v>20.8</v>
      </c>
      <c r="K1749" s="295">
        <v>65</v>
      </c>
      <c r="L1749" s="491">
        <v>137.30000000000001</v>
      </c>
      <c r="M1749" s="491">
        <v>126.6</v>
      </c>
      <c r="N1749" s="491">
        <v>92.21</v>
      </c>
      <c r="O1749" s="491">
        <v>27</v>
      </c>
      <c r="P1749" s="491">
        <v>420.2</v>
      </c>
      <c r="Q1749" s="491">
        <v>424.6</v>
      </c>
      <c r="R1749" s="757"/>
      <c r="S1749" s="491">
        <v>422.4</v>
      </c>
      <c r="T1749" s="491">
        <v>704.04</v>
      </c>
      <c r="U1749" s="491">
        <v>9.19</v>
      </c>
      <c r="V1749" s="491">
        <v>1</v>
      </c>
    </row>
    <row r="1750" spans="1:22" s="777" customFormat="1" ht="15">
      <c r="A1750" s="510"/>
      <c r="B1750" s="805"/>
      <c r="C1750" s="790"/>
      <c r="D1750" s="295" t="s">
        <v>999</v>
      </c>
      <c r="E1750" s="295">
        <v>106.5</v>
      </c>
      <c r="F1750" s="295">
        <v>166</v>
      </c>
      <c r="G1750" s="295">
        <v>6.1</v>
      </c>
      <c r="H1750" s="295">
        <v>31.5</v>
      </c>
      <c r="I1750" s="789">
        <v>516</v>
      </c>
      <c r="J1750" s="295">
        <v>23.2</v>
      </c>
      <c r="K1750" s="295">
        <v>73.650000000000006</v>
      </c>
      <c r="L1750" s="491">
        <v>135.12</v>
      </c>
      <c r="M1750" s="491">
        <v>125</v>
      </c>
      <c r="N1750" s="491">
        <v>92.51</v>
      </c>
      <c r="O1750" s="491">
        <v>26.5</v>
      </c>
      <c r="P1750" s="491">
        <v>348.07</v>
      </c>
      <c r="Q1750" s="491">
        <v>350.98</v>
      </c>
      <c r="R1750" s="757"/>
      <c r="S1750" s="491">
        <v>345.26</v>
      </c>
      <c r="T1750" s="491">
        <v>691.65</v>
      </c>
      <c r="U1750" s="491">
        <v>8.77</v>
      </c>
      <c r="V1750" s="491">
        <v>1</v>
      </c>
    </row>
    <row r="1751" spans="1:22" s="777" customFormat="1" ht="15">
      <c r="A1751" s="510"/>
      <c r="B1751" s="805"/>
      <c r="C1751" s="790"/>
      <c r="D1751" s="295" t="s">
        <v>1173</v>
      </c>
      <c r="E1751" s="295">
        <v>106.5</v>
      </c>
      <c r="F1751" s="295">
        <v>165</v>
      </c>
      <c r="G1751" s="295">
        <v>6.1</v>
      </c>
      <c r="H1751" s="295">
        <v>30.65</v>
      </c>
      <c r="I1751" s="789">
        <v>502</v>
      </c>
      <c r="J1751" s="295">
        <v>22.7</v>
      </c>
      <c r="K1751" s="295">
        <v>74.06</v>
      </c>
      <c r="L1751" s="491">
        <v>134.11000000000001</v>
      </c>
      <c r="M1751" s="491">
        <v>124.24</v>
      </c>
      <c r="N1751" s="491">
        <v>92.64</v>
      </c>
      <c r="O1751" s="491">
        <v>26.2</v>
      </c>
      <c r="P1751" s="491">
        <v>348.07</v>
      </c>
      <c r="Q1751" s="491">
        <v>350.98</v>
      </c>
      <c r="R1751" s="757"/>
      <c r="S1751" s="491">
        <v>349.52</v>
      </c>
      <c r="T1751" s="491">
        <v>675.25</v>
      </c>
      <c r="U1751" s="491">
        <v>6.64</v>
      </c>
      <c r="V1751" s="491">
        <v>1</v>
      </c>
    </row>
    <row r="1752" spans="1:22" s="777" customFormat="1" ht="15">
      <c r="A1752" s="510"/>
      <c r="B1752" s="805"/>
      <c r="C1752" s="790"/>
      <c r="D1752" s="295" t="s">
        <v>1174</v>
      </c>
      <c r="E1752" s="295">
        <v>97.1</v>
      </c>
      <c r="F1752" s="295">
        <v>159</v>
      </c>
      <c r="G1752" s="295">
        <v>6</v>
      </c>
      <c r="H1752" s="295">
        <v>31.2</v>
      </c>
      <c r="I1752" s="789">
        <v>520</v>
      </c>
      <c r="J1752" s="295">
        <v>22.6</v>
      </c>
      <c r="K1752" s="295">
        <v>72.44</v>
      </c>
      <c r="L1752" s="491">
        <v>143.30000000000001</v>
      </c>
      <c r="M1752" s="491">
        <v>136.1</v>
      </c>
      <c r="N1752" s="491">
        <v>94.98</v>
      </c>
      <c r="O1752" s="491">
        <v>27.5</v>
      </c>
      <c r="P1752" s="491">
        <v>389</v>
      </c>
      <c r="Q1752" s="491">
        <v>402.2</v>
      </c>
      <c r="R1752" s="757"/>
      <c r="S1752" s="491">
        <v>395.6</v>
      </c>
      <c r="T1752" s="491">
        <v>792.03</v>
      </c>
      <c r="U1752" s="491">
        <v>4.8899999999999997</v>
      </c>
      <c r="V1752" s="491">
        <v>1</v>
      </c>
    </row>
    <row r="1753" spans="1:22" s="777" customFormat="1" ht="15">
      <c r="A1753" s="510"/>
      <c r="B1753" s="805"/>
      <c r="C1753" s="790"/>
      <c r="D1753" s="295" t="s">
        <v>1175</v>
      </c>
      <c r="E1753" s="295">
        <v>97.1</v>
      </c>
      <c r="F1753" s="295">
        <v>163</v>
      </c>
      <c r="G1753" s="295">
        <v>6</v>
      </c>
      <c r="H1753" s="295">
        <v>30.2</v>
      </c>
      <c r="I1753" s="789">
        <v>503</v>
      </c>
      <c r="J1753" s="295">
        <v>21.6</v>
      </c>
      <c r="K1753" s="295">
        <v>71.5</v>
      </c>
      <c r="L1753" s="491">
        <v>138</v>
      </c>
      <c r="M1753" s="491">
        <v>133.5</v>
      </c>
      <c r="N1753" s="491">
        <v>96.7</v>
      </c>
      <c r="O1753" s="491">
        <v>27.5</v>
      </c>
      <c r="P1753" s="491">
        <v>421.6</v>
      </c>
      <c r="Q1753" s="491">
        <v>440</v>
      </c>
      <c r="R1753" s="757"/>
      <c r="S1753" s="491">
        <v>430.8</v>
      </c>
      <c r="T1753" s="491">
        <v>713.7</v>
      </c>
      <c r="U1753" s="491">
        <v>9.5</v>
      </c>
      <c r="V1753" s="491">
        <v>1</v>
      </c>
    </row>
    <row r="1754" spans="1:22" s="777" customFormat="1" ht="15">
      <c r="A1754" s="510"/>
      <c r="B1754" s="805"/>
      <c r="C1754" s="790"/>
      <c r="D1754" s="295" t="s">
        <v>1176</v>
      </c>
      <c r="E1754" s="789">
        <v>115.2</v>
      </c>
      <c r="F1754" s="789">
        <v>167</v>
      </c>
      <c r="G1754" s="789">
        <v>4.5</v>
      </c>
      <c r="H1754" s="789">
        <v>30.5</v>
      </c>
      <c r="I1754" s="789">
        <v>678</v>
      </c>
      <c r="J1754" s="789">
        <v>22.5</v>
      </c>
      <c r="K1754" s="789">
        <v>73.8</v>
      </c>
      <c r="L1754" s="491">
        <v>123.52</v>
      </c>
      <c r="M1754" s="491">
        <v>117.6</v>
      </c>
      <c r="N1754" s="294">
        <v>95.2</v>
      </c>
      <c r="O1754" s="294">
        <v>28.8</v>
      </c>
      <c r="P1754" s="491">
        <v>394</v>
      </c>
      <c r="Q1754" s="491">
        <v>397</v>
      </c>
      <c r="R1754" s="294"/>
      <c r="S1754" s="491">
        <v>416.06</v>
      </c>
      <c r="T1754" s="491">
        <v>693.78</v>
      </c>
      <c r="U1754" s="491">
        <v>7.52</v>
      </c>
      <c r="V1754" s="294">
        <v>1</v>
      </c>
    </row>
    <row r="1755" spans="1:22" s="777" customFormat="1" ht="15">
      <c r="A1755" s="510"/>
      <c r="B1755" s="805"/>
      <c r="C1755" s="790"/>
      <c r="D1755" s="295" t="s">
        <v>1177</v>
      </c>
      <c r="E1755" s="295">
        <v>110.2</v>
      </c>
      <c r="F1755" s="789">
        <v>167</v>
      </c>
      <c r="G1755" s="789">
        <v>4.5</v>
      </c>
      <c r="H1755" s="789">
        <v>29.5</v>
      </c>
      <c r="I1755" s="789">
        <v>655</v>
      </c>
      <c r="J1755" s="789">
        <v>22.5</v>
      </c>
      <c r="K1755" s="789">
        <v>76.3</v>
      </c>
      <c r="L1755" s="491">
        <v>146.56</v>
      </c>
      <c r="M1755" s="491">
        <v>141.87</v>
      </c>
      <c r="N1755" s="294">
        <v>96.8</v>
      </c>
      <c r="O1755" s="491">
        <v>28.9</v>
      </c>
      <c r="P1755" s="491">
        <v>380</v>
      </c>
      <c r="Q1755" s="491">
        <v>385</v>
      </c>
      <c r="R1755" s="294"/>
      <c r="S1755" s="491">
        <v>382.5</v>
      </c>
      <c r="T1755" s="491">
        <v>638.1</v>
      </c>
      <c r="U1755" s="294">
        <v>7.44</v>
      </c>
      <c r="V1755" s="294">
        <v>1</v>
      </c>
    </row>
    <row r="1756" spans="1:22" s="794" customFormat="1" ht="14.25">
      <c r="A1756" s="510"/>
      <c r="B1756" s="805"/>
      <c r="C1756" s="791"/>
      <c r="D1756" s="792" t="s">
        <v>707</v>
      </c>
      <c r="E1756" s="638">
        <v>105.74</v>
      </c>
      <c r="F1756" s="638">
        <v>164.1</v>
      </c>
      <c r="G1756" s="638">
        <v>5.4</v>
      </c>
      <c r="H1756" s="638">
        <v>30.81</v>
      </c>
      <c r="I1756" s="638">
        <v>585.11</v>
      </c>
      <c r="J1756" s="638">
        <v>22.29</v>
      </c>
      <c r="K1756" s="638">
        <v>72.41</v>
      </c>
      <c r="L1756" s="459">
        <v>139.62</v>
      </c>
      <c r="M1756" s="459">
        <v>131.56</v>
      </c>
      <c r="N1756" s="459">
        <v>94.2</v>
      </c>
      <c r="O1756" s="459">
        <v>27.57</v>
      </c>
      <c r="P1756" s="459">
        <v>386.83</v>
      </c>
      <c r="Q1756" s="459">
        <v>390.42</v>
      </c>
      <c r="R1756" s="459"/>
      <c r="S1756" s="459">
        <v>390.25</v>
      </c>
      <c r="T1756" s="459">
        <v>696.91</v>
      </c>
      <c r="U1756" s="459">
        <v>7.7</v>
      </c>
      <c r="V1756" s="459">
        <v>1</v>
      </c>
    </row>
    <row r="1757" spans="1:22" ht="13.5" customHeight="1">
      <c r="A1757" s="509" t="s">
        <v>871</v>
      </c>
      <c r="B1757" s="798" t="s">
        <v>1193</v>
      </c>
      <c r="C1757" s="509"/>
      <c r="D1757" s="489" t="s">
        <v>1180</v>
      </c>
      <c r="E1757" s="300">
        <v>116.2</v>
      </c>
      <c r="F1757" s="300">
        <v>120</v>
      </c>
      <c r="G1757" s="300">
        <v>6.4</v>
      </c>
      <c r="H1757" s="300">
        <v>30.2</v>
      </c>
      <c r="I1757" s="300">
        <v>371.87499999999989</v>
      </c>
      <c r="J1757" s="300">
        <v>17.5</v>
      </c>
      <c r="K1757" s="300">
        <v>57.94701986754967</v>
      </c>
      <c r="L1757" s="300">
        <v>118.4</v>
      </c>
      <c r="M1757" s="300">
        <v>103.6</v>
      </c>
      <c r="N1757" s="300">
        <v>87.5</v>
      </c>
      <c r="O1757" s="300">
        <v>28.51</v>
      </c>
      <c r="P1757" s="273">
        <v>9.65</v>
      </c>
      <c r="Q1757" s="273">
        <v>9.6</v>
      </c>
      <c r="R1757" s="273">
        <v>8.82</v>
      </c>
      <c r="S1757" s="273">
        <v>9.3566666666666674</v>
      </c>
      <c r="T1757" s="273">
        <v>467.83</v>
      </c>
      <c r="U1757" s="273">
        <v>-12.8</v>
      </c>
      <c r="V1757" s="489">
        <v>2</v>
      </c>
    </row>
    <row r="1758" spans="1:22" ht="13.5" customHeight="1">
      <c r="A1758" s="509"/>
      <c r="B1758" s="604"/>
      <c r="C1758" s="509" t="s">
        <v>680</v>
      </c>
      <c r="D1758" s="489" t="s">
        <v>1181</v>
      </c>
      <c r="E1758" s="300">
        <v>117.8</v>
      </c>
      <c r="F1758" s="300">
        <v>122</v>
      </c>
      <c r="G1758" s="300">
        <v>6.6</v>
      </c>
      <c r="H1758" s="300">
        <v>29</v>
      </c>
      <c r="I1758" s="300">
        <v>339.39393939393943</v>
      </c>
      <c r="J1758" s="300">
        <v>18.8</v>
      </c>
      <c r="K1758" s="300">
        <v>64.827586206896555</v>
      </c>
      <c r="L1758" s="300">
        <v>115.9</v>
      </c>
      <c r="M1758" s="300">
        <v>101.4</v>
      </c>
      <c r="N1758" s="300">
        <v>87.489214840379631</v>
      </c>
      <c r="O1758" s="300">
        <v>27.92</v>
      </c>
      <c r="P1758" s="273">
        <v>9.81</v>
      </c>
      <c r="Q1758" s="273">
        <v>9.44</v>
      </c>
      <c r="R1758" s="273">
        <v>9.35</v>
      </c>
      <c r="S1758" s="273">
        <v>9.5333333333333332</v>
      </c>
      <c r="T1758" s="273">
        <v>476.67</v>
      </c>
      <c r="U1758" s="273">
        <v>-9.4700000000000006</v>
      </c>
      <c r="V1758" s="489">
        <v>2</v>
      </c>
    </row>
    <row r="1759" spans="1:22" ht="13.5" customHeight="1">
      <c r="A1759" s="509"/>
      <c r="B1759" s="604"/>
      <c r="C1759" s="509" t="s">
        <v>680</v>
      </c>
      <c r="D1759" s="489" t="s">
        <v>1182</v>
      </c>
      <c r="E1759" s="300">
        <v>115.6</v>
      </c>
      <c r="F1759" s="300">
        <v>123</v>
      </c>
      <c r="G1759" s="300">
        <v>6</v>
      </c>
      <c r="H1759" s="300">
        <v>32.799999999999997</v>
      </c>
      <c r="I1759" s="300">
        <v>446.66666666666657</v>
      </c>
      <c r="J1759" s="300">
        <v>16.899999999999999</v>
      </c>
      <c r="K1759" s="300">
        <v>51.524390243902438</v>
      </c>
      <c r="L1759" s="300">
        <v>126.4</v>
      </c>
      <c r="M1759" s="300">
        <v>111.86</v>
      </c>
      <c r="N1759" s="300">
        <v>88.496835443037966</v>
      </c>
      <c r="O1759" s="300">
        <v>28</v>
      </c>
      <c r="P1759" s="273">
        <v>10</v>
      </c>
      <c r="Q1759" s="273">
        <v>9.51</v>
      </c>
      <c r="R1759" s="273">
        <v>9.85</v>
      </c>
      <c r="S1759" s="273">
        <v>9.7866666666666671</v>
      </c>
      <c r="T1759" s="273">
        <v>489.33</v>
      </c>
      <c r="U1759" s="273">
        <v>-6.56</v>
      </c>
      <c r="V1759" s="489">
        <v>2</v>
      </c>
    </row>
    <row r="1760" spans="1:22" ht="13.5" customHeight="1">
      <c r="A1760" s="509"/>
      <c r="B1760" s="604"/>
      <c r="C1760" s="509" t="s">
        <v>680</v>
      </c>
      <c r="D1760" s="490" t="s">
        <v>745</v>
      </c>
      <c r="E1760" s="302">
        <f>AVERAGE(E1757:E1759)</f>
        <v>116.53333333333335</v>
      </c>
      <c r="F1760" s="302">
        <f t="shared" ref="F1760:V1760" si="97">AVERAGE(F1757:F1759)</f>
        <v>121.66666666666667</v>
      </c>
      <c r="G1760" s="302">
        <f t="shared" si="97"/>
        <v>6.333333333333333</v>
      </c>
      <c r="H1760" s="302">
        <f t="shared" si="97"/>
        <v>30.666666666666668</v>
      </c>
      <c r="I1760" s="302">
        <f t="shared" si="97"/>
        <v>385.97853535353528</v>
      </c>
      <c r="J1760" s="302">
        <f t="shared" si="97"/>
        <v>17.733333333333331</v>
      </c>
      <c r="K1760" s="302">
        <f t="shared" si="97"/>
        <v>58.099665439449552</v>
      </c>
      <c r="L1760" s="302">
        <f t="shared" si="97"/>
        <v>120.23333333333335</v>
      </c>
      <c r="M1760" s="302">
        <f t="shared" si="97"/>
        <v>105.62</v>
      </c>
      <c r="N1760" s="302">
        <f t="shared" si="97"/>
        <v>87.828683427805871</v>
      </c>
      <c r="O1760" s="302">
        <f t="shared" si="97"/>
        <v>28.143333333333334</v>
      </c>
      <c r="P1760" s="302">
        <f t="shared" si="97"/>
        <v>9.82</v>
      </c>
      <c r="Q1760" s="302">
        <f t="shared" si="97"/>
        <v>9.5166666666666657</v>
      </c>
      <c r="R1760" s="302">
        <f t="shared" si="97"/>
        <v>9.3400000000000016</v>
      </c>
      <c r="S1760" s="302">
        <f t="shared" si="97"/>
        <v>9.5588888888888892</v>
      </c>
      <c r="T1760" s="302">
        <f t="shared" si="97"/>
        <v>477.94333333333333</v>
      </c>
      <c r="U1760" s="302">
        <f t="shared" si="97"/>
        <v>-9.6100000000000012</v>
      </c>
      <c r="V1760" s="302">
        <f t="shared" si="97"/>
        <v>2</v>
      </c>
    </row>
    <row r="1761" spans="1:22" ht="13.5" customHeight="1">
      <c r="A1761" s="509" t="s">
        <v>943</v>
      </c>
      <c r="B1761" s="604"/>
      <c r="C1761" s="509"/>
      <c r="D1761" s="489" t="s">
        <v>838</v>
      </c>
      <c r="E1761" s="300">
        <v>120.3</v>
      </c>
      <c r="F1761" s="300">
        <v>122</v>
      </c>
      <c r="G1761" s="300">
        <v>6.1</v>
      </c>
      <c r="H1761" s="300">
        <v>27.6</v>
      </c>
      <c r="I1761" s="300">
        <v>352.45901639344265</v>
      </c>
      <c r="J1761" s="300">
        <v>20.7</v>
      </c>
      <c r="K1761" s="300">
        <v>75</v>
      </c>
      <c r="L1761" s="300">
        <v>110.8</v>
      </c>
      <c r="M1761" s="300">
        <v>97.5</v>
      </c>
      <c r="N1761" s="300">
        <v>87.996389891696751</v>
      </c>
      <c r="O1761" s="300">
        <v>29.6</v>
      </c>
      <c r="P1761" s="273">
        <v>13.3</v>
      </c>
      <c r="Q1761" s="273">
        <v>13.4</v>
      </c>
      <c r="R1761" s="273">
        <v>13.1</v>
      </c>
      <c r="S1761" s="273">
        <v>13.266666666666667</v>
      </c>
      <c r="T1761" s="273">
        <v>511.79</v>
      </c>
      <c r="U1761" s="273">
        <v>-18.3</v>
      </c>
      <c r="V1761" s="301">
        <v>2</v>
      </c>
    </row>
    <row r="1762" spans="1:22" ht="13.5" customHeight="1">
      <c r="A1762" s="509"/>
      <c r="B1762" s="604"/>
      <c r="C1762" s="509"/>
      <c r="D1762" s="489" t="s">
        <v>839</v>
      </c>
      <c r="E1762" s="300">
        <v>116.7</v>
      </c>
      <c r="F1762" s="300">
        <v>120</v>
      </c>
      <c r="G1762" s="300">
        <v>6.2</v>
      </c>
      <c r="H1762" s="300">
        <v>27.6</v>
      </c>
      <c r="I1762" s="300">
        <v>345.16129032258061</v>
      </c>
      <c r="J1762" s="300">
        <v>18.399999999999999</v>
      </c>
      <c r="K1762" s="300">
        <v>66.666666666666657</v>
      </c>
      <c r="L1762" s="300">
        <v>120.1</v>
      </c>
      <c r="M1762" s="300">
        <v>105.2</v>
      </c>
      <c r="N1762" s="300">
        <v>87.593671940049958</v>
      </c>
      <c r="O1762" s="300">
        <v>27.21</v>
      </c>
      <c r="P1762" s="273">
        <v>10.75</v>
      </c>
      <c r="Q1762" s="273">
        <v>10.85</v>
      </c>
      <c r="R1762" s="273">
        <v>11.43</v>
      </c>
      <c r="S1762" s="273">
        <v>11.01</v>
      </c>
      <c r="T1762" s="273">
        <v>500.86</v>
      </c>
      <c r="U1762" s="273">
        <v>3.6</v>
      </c>
      <c r="V1762" s="301">
        <v>1</v>
      </c>
    </row>
    <row r="1763" spans="1:22" ht="13.5" customHeight="1">
      <c r="A1763" s="509"/>
      <c r="B1763" s="604"/>
      <c r="C1763" s="509"/>
      <c r="D1763" s="489" t="s">
        <v>840</v>
      </c>
      <c r="E1763" s="300">
        <v>117.1</v>
      </c>
      <c r="F1763" s="300">
        <v>121</v>
      </c>
      <c r="G1763" s="300">
        <v>8</v>
      </c>
      <c r="H1763" s="300">
        <v>25.5</v>
      </c>
      <c r="I1763" s="300">
        <v>218.75</v>
      </c>
      <c r="J1763" s="300">
        <v>17.8</v>
      </c>
      <c r="K1763" s="300">
        <v>69.803921568627445</v>
      </c>
      <c r="L1763" s="300">
        <v>119.67</v>
      </c>
      <c r="M1763" s="300">
        <v>98.65</v>
      </c>
      <c r="N1763" s="300">
        <v>82.435029664911838</v>
      </c>
      <c r="O1763" s="300">
        <v>31.1</v>
      </c>
      <c r="P1763" s="273">
        <v>12.22</v>
      </c>
      <c r="Q1763" s="273">
        <v>11.66</v>
      </c>
      <c r="R1763" s="273">
        <v>12.09</v>
      </c>
      <c r="S1763" s="273">
        <v>11.99</v>
      </c>
      <c r="T1763" s="273">
        <v>499.83</v>
      </c>
      <c r="U1763" s="273">
        <v>-10.7</v>
      </c>
      <c r="V1763" s="301">
        <v>2</v>
      </c>
    </row>
    <row r="1764" spans="1:22" ht="13.5" customHeight="1">
      <c r="A1764" s="509"/>
      <c r="B1764" s="604"/>
      <c r="C1764" s="509"/>
      <c r="D1764" s="489" t="s">
        <v>841</v>
      </c>
      <c r="E1764" s="300">
        <v>118.3</v>
      </c>
      <c r="F1764" s="300">
        <v>121</v>
      </c>
      <c r="G1764" s="300">
        <v>5</v>
      </c>
      <c r="H1764" s="300">
        <v>20.3</v>
      </c>
      <c r="I1764" s="300">
        <v>306</v>
      </c>
      <c r="J1764" s="300">
        <v>15.1</v>
      </c>
      <c r="K1764" s="300">
        <v>74.384236453201964</v>
      </c>
      <c r="L1764" s="300">
        <v>117.5</v>
      </c>
      <c r="M1764" s="300">
        <v>110</v>
      </c>
      <c r="N1764" s="300">
        <v>93.61702127659575</v>
      </c>
      <c r="O1764" s="300">
        <v>28.13</v>
      </c>
      <c r="P1764" s="273">
        <v>9.75</v>
      </c>
      <c r="Q1764" s="273">
        <v>10.050000000000001</v>
      </c>
      <c r="R1764" s="273"/>
      <c r="S1764" s="273">
        <v>9.9</v>
      </c>
      <c r="T1764" s="273">
        <v>436.73</v>
      </c>
      <c r="U1764" s="273">
        <v>-12.6</v>
      </c>
      <c r="V1764" s="301">
        <v>2</v>
      </c>
    </row>
    <row r="1765" spans="1:22" ht="13.5" customHeight="1">
      <c r="A1765" s="509"/>
      <c r="B1765" s="604"/>
      <c r="C1765" s="509"/>
      <c r="D1765" s="489" t="s">
        <v>842</v>
      </c>
      <c r="E1765" s="300">
        <v>119.2</v>
      </c>
      <c r="F1765" s="300">
        <v>123</v>
      </c>
      <c r="G1765" s="300">
        <v>6.7</v>
      </c>
      <c r="H1765" s="300">
        <v>25.2</v>
      </c>
      <c r="I1765" s="300">
        <v>276.1194029850746</v>
      </c>
      <c r="J1765" s="300">
        <v>16.399999999999999</v>
      </c>
      <c r="K1765" s="300">
        <v>65.079365079365076</v>
      </c>
      <c r="L1765" s="300">
        <v>129.30000000000001</v>
      </c>
      <c r="M1765" s="300">
        <v>117.8</v>
      </c>
      <c r="N1765" s="300">
        <v>91.105955143078106</v>
      </c>
      <c r="O1765" s="300">
        <v>29.4</v>
      </c>
      <c r="P1765" s="273">
        <v>10.79</v>
      </c>
      <c r="Q1765" s="273">
        <v>11.07</v>
      </c>
      <c r="R1765" s="273">
        <v>11.13</v>
      </c>
      <c r="S1765" s="273">
        <v>10.996666666666668</v>
      </c>
      <c r="T1765" s="273">
        <v>489.13</v>
      </c>
      <c r="U1765" s="273">
        <v>-16.7</v>
      </c>
      <c r="V1765" s="301">
        <v>2</v>
      </c>
    </row>
    <row r="1766" spans="1:22" ht="13.5" customHeight="1">
      <c r="A1766" s="509"/>
      <c r="B1766" s="604"/>
      <c r="C1766" s="509"/>
      <c r="D1766" s="490" t="s">
        <v>945</v>
      </c>
      <c r="E1766" s="302">
        <f>AVERAGE(E1761:E1765)</f>
        <v>118.32000000000001</v>
      </c>
      <c r="F1766" s="302">
        <f t="shared" ref="F1766:V1766" si="98">AVERAGE(F1761:F1765)</f>
        <v>121.4</v>
      </c>
      <c r="G1766" s="302">
        <f t="shared" si="98"/>
        <v>6.4</v>
      </c>
      <c r="H1766" s="302">
        <f t="shared" si="98"/>
        <v>25.240000000000002</v>
      </c>
      <c r="I1766" s="302">
        <f t="shared" si="98"/>
        <v>299.69794194021955</v>
      </c>
      <c r="J1766" s="302">
        <f t="shared" si="98"/>
        <v>17.679999999999996</v>
      </c>
      <c r="K1766" s="302">
        <f t="shared" si="98"/>
        <v>70.186837953572223</v>
      </c>
      <c r="L1766" s="302">
        <f t="shared" si="98"/>
        <v>119.474</v>
      </c>
      <c r="M1766" s="302">
        <f t="shared" si="98"/>
        <v>105.83</v>
      </c>
      <c r="N1766" s="302">
        <f t="shared" si="98"/>
        <v>88.549613583266492</v>
      </c>
      <c r="O1766" s="302">
        <f t="shared" si="98"/>
        <v>29.088000000000001</v>
      </c>
      <c r="P1766" s="302">
        <f t="shared" si="98"/>
        <v>11.362</v>
      </c>
      <c r="Q1766" s="302">
        <f t="shared" si="98"/>
        <v>11.405999999999999</v>
      </c>
      <c r="R1766" s="302">
        <f t="shared" si="98"/>
        <v>11.937500000000002</v>
      </c>
      <c r="S1766" s="302">
        <f t="shared" si="98"/>
        <v>11.432666666666666</v>
      </c>
      <c r="T1766" s="302">
        <f t="shared" si="98"/>
        <v>487.66800000000001</v>
      </c>
      <c r="U1766" s="302">
        <f t="shared" si="98"/>
        <v>-10.940000000000001</v>
      </c>
      <c r="V1766" s="302">
        <f t="shared" si="98"/>
        <v>1.8</v>
      </c>
    </row>
    <row r="1767" spans="1:22" ht="13.5" customHeight="1">
      <c r="A1767" s="509" t="s">
        <v>943</v>
      </c>
      <c r="B1767" s="604"/>
      <c r="C1767" s="605"/>
      <c r="D1767" s="489" t="s">
        <v>838</v>
      </c>
      <c r="E1767" s="300">
        <v>118.3</v>
      </c>
      <c r="F1767" s="300">
        <v>124</v>
      </c>
      <c r="G1767" s="266">
        <v>5.6</v>
      </c>
      <c r="H1767" s="266">
        <v>26.6</v>
      </c>
      <c r="I1767" s="266">
        <v>375</v>
      </c>
      <c r="J1767" s="300">
        <v>20.8</v>
      </c>
      <c r="K1767" s="266">
        <v>78.195488721804509</v>
      </c>
      <c r="L1767" s="266">
        <v>112.9</v>
      </c>
      <c r="M1767" s="300">
        <v>102.3</v>
      </c>
      <c r="N1767" s="266">
        <v>90.611160318866254</v>
      </c>
      <c r="O1767" s="300">
        <v>30.6</v>
      </c>
      <c r="P1767" s="273">
        <v>298.2</v>
      </c>
      <c r="Q1767" s="273">
        <v>299.60000000000002</v>
      </c>
      <c r="R1767" s="266"/>
      <c r="S1767" s="273">
        <v>298.89999999999998</v>
      </c>
      <c r="T1767" s="273">
        <v>597.79999999999995</v>
      </c>
      <c r="U1767" s="273">
        <v>-11.76</v>
      </c>
      <c r="V1767" s="265">
        <v>2</v>
      </c>
    </row>
    <row r="1768" spans="1:22" ht="13.5" customHeight="1">
      <c r="A1768" s="509"/>
      <c r="B1768" s="604"/>
      <c r="C1768" s="605"/>
      <c r="D1768" s="489" t="s">
        <v>839</v>
      </c>
      <c r="E1768" s="300">
        <v>117.5</v>
      </c>
      <c r="F1768" s="300">
        <v>120</v>
      </c>
      <c r="G1768" s="266">
        <v>6.5</v>
      </c>
      <c r="H1768" s="266">
        <v>31.2</v>
      </c>
      <c r="I1768" s="266">
        <v>380</v>
      </c>
      <c r="J1768" s="300">
        <v>17.2</v>
      </c>
      <c r="K1768" s="266">
        <v>55.128205128205131</v>
      </c>
      <c r="L1768" s="266">
        <v>115.6</v>
      </c>
      <c r="M1768" s="300">
        <v>100.3</v>
      </c>
      <c r="N1768" s="266">
        <v>86.764705882352942</v>
      </c>
      <c r="O1768" s="300">
        <v>27.32</v>
      </c>
      <c r="P1768" s="273">
        <v>203.2</v>
      </c>
      <c r="Q1768" s="273">
        <v>196.85</v>
      </c>
      <c r="R1768" s="266"/>
      <c r="S1768" s="273">
        <v>200.02499999999998</v>
      </c>
      <c r="T1768" s="273">
        <v>400.05</v>
      </c>
      <c r="U1768" s="273">
        <v>-14.76</v>
      </c>
      <c r="V1768" s="265">
        <v>2</v>
      </c>
    </row>
    <row r="1769" spans="1:22" ht="13.5" customHeight="1">
      <c r="A1769" s="509"/>
      <c r="B1769" s="604"/>
      <c r="C1769" s="605"/>
      <c r="D1769" s="489" t="s">
        <v>840</v>
      </c>
      <c r="E1769" s="300">
        <v>118.7</v>
      </c>
      <c r="F1769" s="300">
        <v>122</v>
      </c>
      <c r="G1769" s="266">
        <v>7.9</v>
      </c>
      <c r="H1769" s="266">
        <v>25.2</v>
      </c>
      <c r="I1769" s="266">
        <v>218.98734177215186</v>
      </c>
      <c r="J1769" s="300">
        <v>17.7</v>
      </c>
      <c r="K1769" s="266">
        <v>70.238095238095241</v>
      </c>
      <c r="L1769" s="266">
        <v>114.38</v>
      </c>
      <c r="M1769" s="300">
        <v>98.59</v>
      </c>
      <c r="N1769" s="266">
        <v>86.195139010316495</v>
      </c>
      <c r="O1769" s="300">
        <v>30.9</v>
      </c>
      <c r="P1769" s="273">
        <v>218.5</v>
      </c>
      <c r="Q1769" s="273">
        <v>247.1</v>
      </c>
      <c r="R1769" s="266"/>
      <c r="S1769" s="273">
        <v>232.8</v>
      </c>
      <c r="T1769" s="273">
        <v>465.6</v>
      </c>
      <c r="U1769" s="273">
        <v>-20.61</v>
      </c>
      <c r="V1769" s="265">
        <v>2</v>
      </c>
    </row>
    <row r="1770" spans="1:22" ht="13.5" customHeight="1">
      <c r="A1770" s="509"/>
      <c r="B1770" s="604"/>
      <c r="C1770" s="605"/>
      <c r="D1770" s="489" t="s">
        <v>841</v>
      </c>
      <c r="E1770" s="300">
        <v>118.7</v>
      </c>
      <c r="F1770" s="300">
        <v>121</v>
      </c>
      <c r="G1770" s="266">
        <v>5.6</v>
      </c>
      <c r="H1770" s="266">
        <v>24.8</v>
      </c>
      <c r="I1770" s="266">
        <v>342.85714285714295</v>
      </c>
      <c r="J1770" s="300">
        <v>16.2</v>
      </c>
      <c r="K1770" s="266">
        <v>65.322580645161295</v>
      </c>
      <c r="L1770" s="266">
        <v>111</v>
      </c>
      <c r="M1770" s="300">
        <v>104.5</v>
      </c>
      <c r="N1770" s="266">
        <v>94.14414414414415</v>
      </c>
      <c r="O1770" s="300">
        <v>28.07</v>
      </c>
      <c r="P1770" s="273">
        <v>209.4</v>
      </c>
      <c r="Q1770" s="273">
        <v>215.2</v>
      </c>
      <c r="R1770" s="266"/>
      <c r="S1770" s="273">
        <v>212.3</v>
      </c>
      <c r="T1770" s="273">
        <v>424.6</v>
      </c>
      <c r="U1770" s="273">
        <v>-8.02</v>
      </c>
      <c r="V1770" s="265">
        <v>2</v>
      </c>
    </row>
    <row r="1771" spans="1:22" ht="13.5" customHeight="1">
      <c r="A1771" s="509"/>
      <c r="B1771" s="604"/>
      <c r="C1771" s="605"/>
      <c r="D1771" s="489" t="s">
        <v>842</v>
      </c>
      <c r="E1771" s="300">
        <v>120.4</v>
      </c>
      <c r="F1771" s="300">
        <v>121</v>
      </c>
      <c r="G1771" s="266">
        <v>6.7</v>
      </c>
      <c r="H1771" s="266">
        <v>24.8</v>
      </c>
      <c r="I1771" s="266">
        <v>270.14925373134332</v>
      </c>
      <c r="J1771" s="300">
        <v>15.4</v>
      </c>
      <c r="K1771" s="266">
        <v>62.096774193548384</v>
      </c>
      <c r="L1771" s="266">
        <v>128.80000000000001</v>
      </c>
      <c r="M1771" s="300">
        <v>117</v>
      </c>
      <c r="N1771" s="266">
        <v>90.838509316770185</v>
      </c>
      <c r="O1771" s="300">
        <v>29.13</v>
      </c>
      <c r="P1771" s="273">
        <v>239.3</v>
      </c>
      <c r="Q1771" s="273">
        <v>244.2</v>
      </c>
      <c r="R1771" s="266"/>
      <c r="S1771" s="273">
        <v>241.75</v>
      </c>
      <c r="T1771" s="273">
        <v>483.5</v>
      </c>
      <c r="U1771" s="273">
        <v>-1.63</v>
      </c>
      <c r="V1771" s="265">
        <v>2</v>
      </c>
    </row>
    <row r="1772" spans="1:22" s="462" customFormat="1" ht="13.5" customHeight="1">
      <c r="A1772" s="509"/>
      <c r="B1772" s="606"/>
      <c r="C1772" s="605"/>
      <c r="D1772" s="268" t="s">
        <v>887</v>
      </c>
      <c r="E1772" s="269">
        <f>AVERAGE(E1767:E1771)</f>
        <v>118.72</v>
      </c>
      <c r="F1772" s="269">
        <f t="shared" ref="F1772:V1772" si="99">AVERAGE(F1767:F1771)</f>
        <v>121.6</v>
      </c>
      <c r="G1772" s="269">
        <f t="shared" si="99"/>
        <v>6.4600000000000009</v>
      </c>
      <c r="H1772" s="269">
        <f t="shared" si="99"/>
        <v>26.52</v>
      </c>
      <c r="I1772" s="269">
        <f t="shared" si="99"/>
        <v>317.39874767212763</v>
      </c>
      <c r="J1772" s="269">
        <f t="shared" si="99"/>
        <v>17.46</v>
      </c>
      <c r="K1772" s="269">
        <f t="shared" si="99"/>
        <v>66.196228785362905</v>
      </c>
      <c r="L1772" s="269">
        <f t="shared" si="99"/>
        <v>116.53600000000002</v>
      </c>
      <c r="M1772" s="269">
        <f t="shared" si="99"/>
        <v>104.53800000000001</v>
      </c>
      <c r="N1772" s="269">
        <f t="shared" si="99"/>
        <v>89.710731734489997</v>
      </c>
      <c r="O1772" s="269">
        <f t="shared" si="99"/>
        <v>29.203999999999997</v>
      </c>
      <c r="P1772" s="269">
        <f t="shared" si="99"/>
        <v>233.71999999999997</v>
      </c>
      <c r="Q1772" s="269">
        <f t="shared" si="99"/>
        <v>240.59</v>
      </c>
      <c r="R1772" s="269"/>
      <c r="S1772" s="269">
        <f t="shared" si="99"/>
        <v>237.15499999999997</v>
      </c>
      <c r="T1772" s="269">
        <f t="shared" si="99"/>
        <v>474.30999999999995</v>
      </c>
      <c r="U1772" s="302">
        <f t="shared" si="99"/>
        <v>-11.355999999999998</v>
      </c>
      <c r="V1772" s="269">
        <f t="shared" si="99"/>
        <v>2</v>
      </c>
    </row>
  </sheetData>
  <mergeCells count="391">
    <mergeCell ref="A1757:A1760"/>
    <mergeCell ref="B1757:B1772"/>
    <mergeCell ref="C1757:C1760"/>
    <mergeCell ref="A1761:A1766"/>
    <mergeCell ref="C1761:C1766"/>
    <mergeCell ref="A1767:A1772"/>
    <mergeCell ref="C1767:C1772"/>
    <mergeCell ref="C1735:C1745"/>
    <mergeCell ref="C1746:C1756"/>
    <mergeCell ref="A1724:A1734"/>
    <mergeCell ref="B1724:B1734"/>
    <mergeCell ref="A1735:A1745"/>
    <mergeCell ref="B1735:B1745"/>
    <mergeCell ref="A1746:A1756"/>
    <mergeCell ref="B1746:B1756"/>
    <mergeCell ref="C1724:C1734"/>
    <mergeCell ref="A1660:A1671"/>
    <mergeCell ref="B1660:B1691"/>
    <mergeCell ref="C1660:C1671"/>
    <mergeCell ref="A1672:A1683"/>
    <mergeCell ref="C1672:C1683"/>
    <mergeCell ref="A1684:A1691"/>
    <mergeCell ref="C1684:C1691"/>
    <mergeCell ref="A1692:A1703"/>
    <mergeCell ref="B1692:B1723"/>
    <mergeCell ref="C1692:C1703"/>
    <mergeCell ref="A1704:A1715"/>
    <mergeCell ref="C1704:C1715"/>
    <mergeCell ref="A1716:A1723"/>
    <mergeCell ref="C1716:C1723"/>
    <mergeCell ref="A1596:A1607"/>
    <mergeCell ref="B1596:B1627"/>
    <mergeCell ref="C1596:C1607"/>
    <mergeCell ref="A1608:A1619"/>
    <mergeCell ref="C1608:C1619"/>
    <mergeCell ref="A1620:A1627"/>
    <mergeCell ref="C1620:C1627"/>
    <mergeCell ref="A1628:A1639"/>
    <mergeCell ref="B1628:B1659"/>
    <mergeCell ref="C1628:C1639"/>
    <mergeCell ref="A1640:A1651"/>
    <mergeCell ref="C1640:C1651"/>
    <mergeCell ref="A1652:A1659"/>
    <mergeCell ref="C1652:C1659"/>
    <mergeCell ref="A1527:A1540"/>
    <mergeCell ref="B1527:B1563"/>
    <mergeCell ref="C1527:C1540"/>
    <mergeCell ref="A1541:A1552"/>
    <mergeCell ref="C1541:C1552"/>
    <mergeCell ref="A1553:A1563"/>
    <mergeCell ref="C1553:C1563"/>
    <mergeCell ref="A1564:A1575"/>
    <mergeCell ref="B1564:B1595"/>
    <mergeCell ref="C1564:C1575"/>
    <mergeCell ref="A1576:A1587"/>
    <mergeCell ref="C1576:C1587"/>
    <mergeCell ref="A1588:A1595"/>
    <mergeCell ref="C1588:C1595"/>
    <mergeCell ref="A1472:A1478"/>
    <mergeCell ref="B1472:B1492"/>
    <mergeCell ref="C1472:C1478"/>
    <mergeCell ref="A1479:A1485"/>
    <mergeCell ref="C1479:C1485"/>
    <mergeCell ref="A1486:A1492"/>
    <mergeCell ref="C1486:C1492"/>
    <mergeCell ref="A1493:A1504"/>
    <mergeCell ref="B1493:B1526"/>
    <mergeCell ref="C1493:C1504"/>
    <mergeCell ref="A1505:A1516"/>
    <mergeCell ref="C1505:C1516"/>
    <mergeCell ref="A1517:A1526"/>
    <mergeCell ref="C1517:C1526"/>
    <mergeCell ref="A1419:A1429"/>
    <mergeCell ref="C1419:C1429"/>
    <mergeCell ref="A1430:A1437"/>
    <mergeCell ref="C1430:C1437"/>
    <mergeCell ref="A1438:A1449"/>
    <mergeCell ref="B1438:B1471"/>
    <mergeCell ref="C1438:C1449"/>
    <mergeCell ref="A1450:A1461"/>
    <mergeCell ref="C1450:C1461"/>
    <mergeCell ref="A1462:A1471"/>
    <mergeCell ref="C1462:C1471"/>
    <mergeCell ref="A1371:A1383"/>
    <mergeCell ref="B1371:B1406"/>
    <mergeCell ref="C1371:C1383"/>
    <mergeCell ref="A1384:A1397"/>
    <mergeCell ref="C1384:C1397"/>
    <mergeCell ref="A1398:A1406"/>
    <mergeCell ref="C1398:C1406"/>
    <mergeCell ref="A1407:A1418"/>
    <mergeCell ref="B1407:B1437"/>
    <mergeCell ref="C1407:C1418"/>
    <mergeCell ref="A1303:A1315"/>
    <mergeCell ref="B1303:B1336"/>
    <mergeCell ref="C1303:C1315"/>
    <mergeCell ref="A1316:A1327"/>
    <mergeCell ref="C1316:C1327"/>
    <mergeCell ref="A1328:A1336"/>
    <mergeCell ref="C1328:C1336"/>
    <mergeCell ref="A1337:A1349"/>
    <mergeCell ref="B1337:B1370"/>
    <mergeCell ref="C1337:C1349"/>
    <mergeCell ref="A1350:A1361"/>
    <mergeCell ref="C1350:C1361"/>
    <mergeCell ref="A1362:A1370"/>
    <mergeCell ref="C1362:C1370"/>
    <mergeCell ref="A1232:A1244"/>
    <mergeCell ref="B1232:B1268"/>
    <mergeCell ref="C1232:C1244"/>
    <mergeCell ref="A1245:A1257"/>
    <mergeCell ref="C1245:C1257"/>
    <mergeCell ref="A1258:A1268"/>
    <mergeCell ref="C1258:C1268"/>
    <mergeCell ref="A1269:A1280"/>
    <mergeCell ref="B1269:B1302"/>
    <mergeCell ref="C1269:C1280"/>
    <mergeCell ref="A1281:A1291"/>
    <mergeCell ref="C1281:C1291"/>
    <mergeCell ref="A1292:A1302"/>
    <mergeCell ref="C1292:C1302"/>
    <mergeCell ref="A1158:A1170"/>
    <mergeCell ref="B1158:B1194"/>
    <mergeCell ref="C1158:C1170"/>
    <mergeCell ref="A1171:A1183"/>
    <mergeCell ref="C1171:C1183"/>
    <mergeCell ref="A1184:A1194"/>
    <mergeCell ref="C1184:C1194"/>
    <mergeCell ref="A1195:A1207"/>
    <mergeCell ref="B1195:B1231"/>
    <mergeCell ref="C1195:C1207"/>
    <mergeCell ref="A1208:A1220"/>
    <mergeCell ref="C1208:C1220"/>
    <mergeCell ref="A1221:A1231"/>
    <mergeCell ref="C1221:C1231"/>
    <mergeCell ref="A1092:A1103"/>
    <mergeCell ref="B1092:B1124"/>
    <mergeCell ref="C1092:C1103"/>
    <mergeCell ref="A1104:A1115"/>
    <mergeCell ref="C1104:C1115"/>
    <mergeCell ref="A1116:A1124"/>
    <mergeCell ref="C1116:C1124"/>
    <mergeCell ref="A1125:A1136"/>
    <mergeCell ref="B1125:B1157"/>
    <mergeCell ref="C1125:C1136"/>
    <mergeCell ref="A1137:A1148"/>
    <mergeCell ref="C1137:C1148"/>
    <mergeCell ref="A1149:A1157"/>
    <mergeCell ref="C1149:C1157"/>
    <mergeCell ref="A1023:A1034"/>
    <mergeCell ref="B1023:B1058"/>
    <mergeCell ref="C1023:C1034"/>
    <mergeCell ref="A1035:A1046"/>
    <mergeCell ref="C1035:C1046"/>
    <mergeCell ref="A1047:A1058"/>
    <mergeCell ref="C1047:C1058"/>
    <mergeCell ref="A1059:A1070"/>
    <mergeCell ref="B1059:B1091"/>
    <mergeCell ref="C1059:C1070"/>
    <mergeCell ref="A1071:A1082"/>
    <mergeCell ref="C1071:C1082"/>
    <mergeCell ref="A1083:A1091"/>
    <mergeCell ref="C1083:C1091"/>
    <mergeCell ref="A951:A962"/>
    <mergeCell ref="B951:B986"/>
    <mergeCell ref="C951:C962"/>
    <mergeCell ref="A963:A974"/>
    <mergeCell ref="C963:C974"/>
    <mergeCell ref="A975:A986"/>
    <mergeCell ref="C975:C986"/>
    <mergeCell ref="A987:A998"/>
    <mergeCell ref="B987:B1022"/>
    <mergeCell ref="C987:C998"/>
    <mergeCell ref="A999:A1010"/>
    <mergeCell ref="C999:C1010"/>
    <mergeCell ref="A1011:A1022"/>
    <mergeCell ref="C1011:C1022"/>
    <mergeCell ref="D1:D2"/>
    <mergeCell ref="P1:S1"/>
    <mergeCell ref="B1:B2"/>
    <mergeCell ref="A1:A2"/>
    <mergeCell ref="B32:B60"/>
    <mergeCell ref="C61:C69"/>
    <mergeCell ref="C70:C79"/>
    <mergeCell ref="C80:C89"/>
    <mergeCell ref="C3:C11"/>
    <mergeCell ref="A3:A11"/>
    <mergeCell ref="C12:C21"/>
    <mergeCell ref="A12:A21"/>
    <mergeCell ref="C22:C31"/>
    <mergeCell ref="A22:A31"/>
    <mergeCell ref="B3:B31"/>
    <mergeCell ref="C32:C40"/>
    <mergeCell ref="A32:A40"/>
    <mergeCell ref="C41:C50"/>
    <mergeCell ref="A41:A50"/>
    <mergeCell ref="C51:C60"/>
    <mergeCell ref="A51:A60"/>
    <mergeCell ref="A90:A98"/>
    <mergeCell ref="A99:A108"/>
    <mergeCell ref="A109:A118"/>
    <mergeCell ref="B90:B118"/>
    <mergeCell ref="A61:A69"/>
    <mergeCell ref="A70:A79"/>
    <mergeCell ref="A80:A89"/>
    <mergeCell ref="B61:B89"/>
    <mergeCell ref="C90:C98"/>
    <mergeCell ref="C119:C127"/>
    <mergeCell ref="C128:C137"/>
    <mergeCell ref="C138:C147"/>
    <mergeCell ref="A119:A127"/>
    <mergeCell ref="A128:A137"/>
    <mergeCell ref="A138:A147"/>
    <mergeCell ref="B119:B147"/>
    <mergeCell ref="C99:C108"/>
    <mergeCell ref="C109:C118"/>
    <mergeCell ref="C186:C199"/>
    <mergeCell ref="C200:C212"/>
    <mergeCell ref="C213:C223"/>
    <mergeCell ref="A186:A199"/>
    <mergeCell ref="A200:A212"/>
    <mergeCell ref="A213:A223"/>
    <mergeCell ref="B186:B223"/>
    <mergeCell ref="C148:C161"/>
    <mergeCell ref="C162:C174"/>
    <mergeCell ref="C175:C185"/>
    <mergeCell ref="A148:A161"/>
    <mergeCell ref="A162:A174"/>
    <mergeCell ref="A175:A185"/>
    <mergeCell ref="B148:B185"/>
    <mergeCell ref="C289:C299"/>
    <mergeCell ref="A262:A275"/>
    <mergeCell ref="A276:A288"/>
    <mergeCell ref="A289:A299"/>
    <mergeCell ref="B262:B299"/>
    <mergeCell ref="A251:A261"/>
    <mergeCell ref="B224:B261"/>
    <mergeCell ref="C262:C275"/>
    <mergeCell ref="C276:C288"/>
    <mergeCell ref="C224:C237"/>
    <mergeCell ref="C238:C250"/>
    <mergeCell ref="C251:C261"/>
    <mergeCell ref="A224:A237"/>
    <mergeCell ref="A238:A250"/>
    <mergeCell ref="C334:C344"/>
    <mergeCell ref="C345:C356"/>
    <mergeCell ref="C357:C367"/>
    <mergeCell ref="A334:A344"/>
    <mergeCell ref="A345:A356"/>
    <mergeCell ref="A357:A367"/>
    <mergeCell ref="B334:B367"/>
    <mergeCell ref="C300:C310"/>
    <mergeCell ref="C311:C322"/>
    <mergeCell ref="C323:C333"/>
    <mergeCell ref="A300:A310"/>
    <mergeCell ref="A311:A322"/>
    <mergeCell ref="A323:A333"/>
    <mergeCell ref="B300:B333"/>
    <mergeCell ref="C402:C412"/>
    <mergeCell ref="C413:C424"/>
    <mergeCell ref="C425:C435"/>
    <mergeCell ref="A402:A412"/>
    <mergeCell ref="A413:A424"/>
    <mergeCell ref="A425:A435"/>
    <mergeCell ref="B402:B435"/>
    <mergeCell ref="C368:C378"/>
    <mergeCell ref="C379:C390"/>
    <mergeCell ref="C391:C401"/>
    <mergeCell ref="A368:A378"/>
    <mergeCell ref="A379:A390"/>
    <mergeCell ref="A391:A401"/>
    <mergeCell ref="B368:B401"/>
    <mergeCell ref="C470:C481"/>
    <mergeCell ref="C482:C494"/>
    <mergeCell ref="C495:C505"/>
    <mergeCell ref="A470:A481"/>
    <mergeCell ref="A482:A494"/>
    <mergeCell ref="A495:A505"/>
    <mergeCell ref="B470:B505"/>
    <mergeCell ref="C436:C446"/>
    <mergeCell ref="C447:C458"/>
    <mergeCell ref="C459:C469"/>
    <mergeCell ref="A436:A446"/>
    <mergeCell ref="A447:A458"/>
    <mergeCell ref="A459:A469"/>
    <mergeCell ref="B436:B469"/>
    <mergeCell ref="C542:C553"/>
    <mergeCell ref="C554:C566"/>
    <mergeCell ref="C567:C575"/>
    <mergeCell ref="A542:A553"/>
    <mergeCell ref="A554:A566"/>
    <mergeCell ref="A567:A575"/>
    <mergeCell ref="B542:B575"/>
    <mergeCell ref="C506:C517"/>
    <mergeCell ref="C518:C530"/>
    <mergeCell ref="C531:C541"/>
    <mergeCell ref="A506:A517"/>
    <mergeCell ref="A518:A530"/>
    <mergeCell ref="A531:A541"/>
    <mergeCell ref="B506:B541"/>
    <mergeCell ref="C610:C621"/>
    <mergeCell ref="C622:C634"/>
    <mergeCell ref="C635:C643"/>
    <mergeCell ref="A610:A621"/>
    <mergeCell ref="A622:A634"/>
    <mergeCell ref="A635:A643"/>
    <mergeCell ref="B610:B643"/>
    <mergeCell ref="C576:C587"/>
    <mergeCell ref="C588:C600"/>
    <mergeCell ref="C601:C609"/>
    <mergeCell ref="A576:A587"/>
    <mergeCell ref="A588:A600"/>
    <mergeCell ref="A601:A609"/>
    <mergeCell ref="B576:B609"/>
    <mergeCell ref="C678:C688"/>
    <mergeCell ref="C689:C700"/>
    <mergeCell ref="C701:C709"/>
    <mergeCell ref="A678:A688"/>
    <mergeCell ref="A689:A700"/>
    <mergeCell ref="A701:A709"/>
    <mergeCell ref="B678:B709"/>
    <mergeCell ref="C644:C655"/>
    <mergeCell ref="C656:C668"/>
    <mergeCell ref="C669:C677"/>
    <mergeCell ref="A644:A655"/>
    <mergeCell ref="A656:A668"/>
    <mergeCell ref="A669:A677"/>
    <mergeCell ref="B644:B677"/>
    <mergeCell ref="C740:C750"/>
    <mergeCell ref="C751:C761"/>
    <mergeCell ref="C762:C769"/>
    <mergeCell ref="A740:A750"/>
    <mergeCell ref="A751:A761"/>
    <mergeCell ref="A762:A769"/>
    <mergeCell ref="B740:B769"/>
    <mergeCell ref="C710:C720"/>
    <mergeCell ref="C721:C731"/>
    <mergeCell ref="C732:C739"/>
    <mergeCell ref="A710:A720"/>
    <mergeCell ref="A721:A731"/>
    <mergeCell ref="A732:A739"/>
    <mergeCell ref="B710:B739"/>
    <mergeCell ref="C800:C810"/>
    <mergeCell ref="C811:C821"/>
    <mergeCell ref="C822:C829"/>
    <mergeCell ref="A800:A810"/>
    <mergeCell ref="A811:A821"/>
    <mergeCell ref="A822:A829"/>
    <mergeCell ref="B800:B829"/>
    <mergeCell ref="C770:C780"/>
    <mergeCell ref="C781:C791"/>
    <mergeCell ref="C792:C799"/>
    <mergeCell ref="A770:A780"/>
    <mergeCell ref="A781:A791"/>
    <mergeCell ref="A792:A799"/>
    <mergeCell ref="B770:B799"/>
    <mergeCell ref="C860:C870"/>
    <mergeCell ref="C871:C881"/>
    <mergeCell ref="C882:C890"/>
    <mergeCell ref="A860:A870"/>
    <mergeCell ref="A871:A881"/>
    <mergeCell ref="A882:A890"/>
    <mergeCell ref="B860:B890"/>
    <mergeCell ref="C830:C839"/>
    <mergeCell ref="C840:C850"/>
    <mergeCell ref="C851:C859"/>
    <mergeCell ref="A830:A839"/>
    <mergeCell ref="A840:A850"/>
    <mergeCell ref="A851:A859"/>
    <mergeCell ref="B830:B859"/>
    <mergeCell ref="A911:A917"/>
    <mergeCell ref="A918:A924"/>
    <mergeCell ref="A925:A930"/>
    <mergeCell ref="B911:B930"/>
    <mergeCell ref="C911:C917"/>
    <mergeCell ref="C898:C904"/>
    <mergeCell ref="C905:C910"/>
    <mergeCell ref="A891:A897"/>
    <mergeCell ref="A898:A904"/>
    <mergeCell ref="A905:A910"/>
    <mergeCell ref="B891:B910"/>
    <mergeCell ref="C891:C897"/>
    <mergeCell ref="C931:C937"/>
    <mergeCell ref="C938:C944"/>
    <mergeCell ref="C945:C950"/>
    <mergeCell ref="B931:B950"/>
    <mergeCell ref="A931:A937"/>
    <mergeCell ref="A938:A944"/>
    <mergeCell ref="A945:A950"/>
    <mergeCell ref="C918:C924"/>
    <mergeCell ref="C925:C930"/>
  </mergeCells>
  <phoneticPr fontId="14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1"/>
  <sheetViews>
    <sheetView workbookViewId="0">
      <selection activeCell="F23" sqref="F23"/>
    </sheetView>
  </sheetViews>
  <sheetFormatPr defaultRowHeight="25.5"/>
  <cols>
    <col min="1" max="1" width="9" style="71"/>
    <col min="2" max="2" width="9" style="147"/>
    <col min="3" max="3" width="15.125" style="9" customWidth="1"/>
    <col min="4" max="4" width="9" style="147"/>
    <col min="5" max="5" width="15" style="147" customWidth="1"/>
    <col min="6" max="7" width="9" style="142"/>
    <col min="8" max="8" width="9" style="143"/>
    <col min="9" max="10" width="9" style="71"/>
    <col min="11" max="12" width="9" style="142"/>
    <col min="13" max="13" width="9" style="148"/>
    <col min="14" max="14" width="9" style="142"/>
    <col min="15" max="15" width="9" style="71"/>
    <col min="16" max="17" width="9" style="142"/>
    <col min="18" max="18" width="9" style="144"/>
    <col min="19" max="19" width="9" style="71"/>
    <col min="20" max="20" width="9" style="149"/>
    <col min="21" max="25" width="9" style="71"/>
    <col min="26" max="26" width="9" style="146"/>
    <col min="27" max="30" width="9" style="142"/>
    <col min="31" max="16384" width="9" style="71"/>
  </cols>
  <sheetData>
    <row r="1" spans="1:30">
      <c r="A1" s="308"/>
      <c r="B1" s="554" t="s">
        <v>87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</row>
    <row r="2" spans="1:30" s="72" customFormat="1" ht="14.25">
      <c r="A2" s="545" t="s">
        <v>88</v>
      </c>
      <c r="B2" s="556" t="s">
        <v>89</v>
      </c>
      <c r="C2" s="557" t="s">
        <v>1</v>
      </c>
      <c r="D2" s="556" t="s">
        <v>90</v>
      </c>
      <c r="E2" s="549" t="s">
        <v>91</v>
      </c>
      <c r="F2" s="552" t="s">
        <v>3</v>
      </c>
      <c r="G2" s="552"/>
      <c r="H2" s="558"/>
      <c r="I2" s="545"/>
      <c r="J2" s="545"/>
      <c r="K2" s="559" t="s">
        <v>92</v>
      </c>
      <c r="L2" s="560"/>
      <c r="M2" s="560"/>
      <c r="N2" s="560"/>
      <c r="O2" s="560"/>
      <c r="P2" s="560"/>
      <c r="Q2" s="560"/>
      <c r="R2" s="560"/>
      <c r="S2" s="561"/>
      <c r="T2" s="549" t="s">
        <v>93</v>
      </c>
      <c r="U2" s="545" t="s">
        <v>25</v>
      </c>
      <c r="V2" s="545"/>
      <c r="W2" s="545"/>
      <c r="X2" s="545"/>
      <c r="Y2" s="545"/>
      <c r="Z2" s="562"/>
      <c r="AA2" s="552" t="s">
        <v>26</v>
      </c>
      <c r="AB2" s="544" t="s">
        <v>27</v>
      </c>
      <c r="AC2" s="552" t="s">
        <v>2</v>
      </c>
      <c r="AD2" s="544" t="s">
        <v>94</v>
      </c>
    </row>
    <row r="3" spans="1:30" s="79" customFormat="1" ht="42.75">
      <c r="A3" s="545"/>
      <c r="B3" s="556"/>
      <c r="C3" s="557"/>
      <c r="D3" s="556"/>
      <c r="E3" s="551"/>
      <c r="F3" s="309" t="s">
        <v>29</v>
      </c>
      <c r="G3" s="309" t="s">
        <v>30</v>
      </c>
      <c r="H3" s="310" t="s">
        <v>95</v>
      </c>
      <c r="I3" s="311" t="s">
        <v>96</v>
      </c>
      <c r="J3" s="311" t="s">
        <v>7</v>
      </c>
      <c r="K3" s="309" t="s">
        <v>32</v>
      </c>
      <c r="L3" s="309" t="s">
        <v>33</v>
      </c>
      <c r="M3" s="312" t="s">
        <v>34</v>
      </c>
      <c r="N3" s="309" t="s">
        <v>35</v>
      </c>
      <c r="O3" s="311" t="s">
        <v>36</v>
      </c>
      <c r="P3" s="309" t="s">
        <v>37</v>
      </c>
      <c r="Q3" s="309" t="s">
        <v>38</v>
      </c>
      <c r="R3" s="313" t="s">
        <v>39</v>
      </c>
      <c r="S3" s="311" t="s">
        <v>40</v>
      </c>
      <c r="T3" s="551"/>
      <c r="U3" s="314" t="s">
        <v>41</v>
      </c>
      <c r="V3" s="314" t="s">
        <v>42</v>
      </c>
      <c r="W3" s="315" t="s">
        <v>43</v>
      </c>
      <c r="X3" s="311" t="s">
        <v>44</v>
      </c>
      <c r="Y3" s="311" t="s">
        <v>45</v>
      </c>
      <c r="Z3" s="316" t="s">
        <v>46</v>
      </c>
      <c r="AA3" s="552"/>
      <c r="AB3" s="544"/>
      <c r="AC3" s="552"/>
      <c r="AD3" s="544"/>
    </row>
    <row r="4" spans="1:30" s="89" customFormat="1" ht="15.75">
      <c r="A4" s="545">
        <v>1</v>
      </c>
      <c r="B4" s="550" t="s">
        <v>576</v>
      </c>
      <c r="C4" s="553" t="s">
        <v>585</v>
      </c>
      <c r="D4" s="317">
        <v>2017</v>
      </c>
      <c r="E4" s="318" t="s">
        <v>97</v>
      </c>
      <c r="F4" s="319">
        <v>642.6</v>
      </c>
      <c r="G4" s="319">
        <v>8.18</v>
      </c>
      <c r="H4" s="320"/>
      <c r="I4" s="321" t="s">
        <v>51</v>
      </c>
      <c r="J4" s="322">
        <v>2</v>
      </c>
      <c r="K4" s="323">
        <v>80.384615384615373</v>
      </c>
      <c r="L4" s="323">
        <v>62.423076923076927</v>
      </c>
      <c r="M4" s="323">
        <v>16</v>
      </c>
      <c r="N4" s="323">
        <v>4.5999999999999996</v>
      </c>
      <c r="O4" s="323">
        <v>80</v>
      </c>
      <c r="P4" s="323">
        <v>15.202</v>
      </c>
      <c r="Q4" s="323">
        <v>3.1</v>
      </c>
      <c r="R4" s="324">
        <v>3</v>
      </c>
      <c r="S4" s="317"/>
      <c r="T4" s="325"/>
      <c r="U4" s="326">
        <v>3</v>
      </c>
      <c r="V4" s="326">
        <v>3.5</v>
      </c>
      <c r="W4" s="317" t="s">
        <v>49</v>
      </c>
      <c r="X4" s="327">
        <v>5</v>
      </c>
      <c r="Y4" s="327" t="s">
        <v>50</v>
      </c>
      <c r="Z4" s="328"/>
      <c r="AA4" s="329">
        <v>140</v>
      </c>
      <c r="AB4" s="329">
        <v>-2.3000000000000114</v>
      </c>
      <c r="AC4" s="329">
        <v>127</v>
      </c>
      <c r="AD4" s="323">
        <v>2</v>
      </c>
    </row>
    <row r="5" spans="1:30" s="89" customFormat="1" ht="15.75">
      <c r="A5" s="545"/>
      <c r="B5" s="550"/>
      <c r="C5" s="547"/>
      <c r="D5" s="317">
        <v>2018</v>
      </c>
      <c r="E5" s="318" t="s">
        <v>9</v>
      </c>
      <c r="F5" s="319">
        <v>642.79999999999995</v>
      </c>
      <c r="G5" s="319">
        <v>5.7</v>
      </c>
      <c r="H5" s="320">
        <v>0.71446477813987619</v>
      </c>
      <c r="I5" s="321" t="s">
        <v>51</v>
      </c>
      <c r="J5" s="322">
        <v>5</v>
      </c>
      <c r="K5" s="330">
        <v>81.461538461538467</v>
      </c>
      <c r="L5" s="323">
        <v>67.068153846153848</v>
      </c>
      <c r="M5" s="324">
        <v>6</v>
      </c>
      <c r="N5" s="323">
        <v>1.2</v>
      </c>
      <c r="O5" s="324">
        <v>74</v>
      </c>
      <c r="P5" s="323">
        <v>14.776</v>
      </c>
      <c r="Q5" s="323">
        <v>3</v>
      </c>
      <c r="R5" s="331" t="s">
        <v>53</v>
      </c>
      <c r="S5" s="317"/>
      <c r="T5" s="325"/>
      <c r="U5" s="326">
        <v>3</v>
      </c>
      <c r="V5" s="326">
        <v>3.25</v>
      </c>
      <c r="W5" s="317" t="s">
        <v>49</v>
      </c>
      <c r="X5" s="327">
        <v>3</v>
      </c>
      <c r="Y5" s="327" t="s">
        <v>58</v>
      </c>
      <c r="Z5" s="328"/>
      <c r="AA5" s="329">
        <v>138.69999999999999</v>
      </c>
      <c r="AB5" s="329">
        <v>-2.3000000000000114</v>
      </c>
      <c r="AC5" s="329">
        <v>118.4</v>
      </c>
      <c r="AD5" s="323">
        <v>2.2999999999999998</v>
      </c>
    </row>
    <row r="6" spans="1:30" s="100" customFormat="1" ht="15.75">
      <c r="A6" s="545"/>
      <c r="B6" s="550"/>
      <c r="C6" s="547"/>
      <c r="D6" s="332" t="s">
        <v>98</v>
      </c>
      <c r="E6" s="332"/>
      <c r="F6" s="333">
        <f>AVERAGE(F4:F5)</f>
        <v>642.70000000000005</v>
      </c>
      <c r="G6" s="333">
        <f>AVERAGE(G4:G5)</f>
        <v>6.9399999999999995</v>
      </c>
      <c r="H6" s="334"/>
      <c r="I6" s="335"/>
      <c r="J6" s="336"/>
      <c r="K6" s="337">
        <v>81.461538461538467</v>
      </c>
      <c r="L6" s="338">
        <v>67.068153846153848</v>
      </c>
      <c r="M6" s="339">
        <v>6</v>
      </c>
      <c r="N6" s="338">
        <v>1.2</v>
      </c>
      <c r="O6" s="339">
        <v>74</v>
      </c>
      <c r="P6" s="338">
        <v>14.776</v>
      </c>
      <c r="Q6" s="338">
        <v>3</v>
      </c>
      <c r="R6" s="340" t="s">
        <v>53</v>
      </c>
      <c r="S6" s="341"/>
      <c r="T6" s="325"/>
      <c r="U6" s="342">
        <v>3</v>
      </c>
      <c r="V6" s="342">
        <v>3.5</v>
      </c>
      <c r="W6" s="341" t="s">
        <v>49</v>
      </c>
      <c r="X6" s="343">
        <v>5</v>
      </c>
      <c r="Y6" s="343" t="s">
        <v>58</v>
      </c>
      <c r="Z6" s="344"/>
      <c r="AA6" s="345">
        <f>AVERAGE(AA4:AA5)</f>
        <v>139.35</v>
      </c>
      <c r="AB6" s="345">
        <f>AVERAGE(AB4:AB5)</f>
        <v>-2.3000000000000114</v>
      </c>
      <c r="AC6" s="345">
        <f>AVERAGE(AC4:AC5)</f>
        <v>122.7</v>
      </c>
      <c r="AD6" s="345">
        <f>AVERAGE(AD4:AD5)</f>
        <v>2.15</v>
      </c>
    </row>
    <row r="7" spans="1:30" s="89" customFormat="1" ht="15.75">
      <c r="A7" s="545"/>
      <c r="B7" s="550"/>
      <c r="C7" s="548"/>
      <c r="D7" s="317">
        <v>2019</v>
      </c>
      <c r="E7" s="317" t="s">
        <v>99</v>
      </c>
      <c r="F7" s="319">
        <v>699.4711111111111</v>
      </c>
      <c r="G7" s="319">
        <v>6.1090884573894195</v>
      </c>
      <c r="H7" s="320"/>
      <c r="I7" s="321" t="s">
        <v>51</v>
      </c>
      <c r="J7" s="322">
        <v>3</v>
      </c>
      <c r="K7" s="330">
        <v>79</v>
      </c>
      <c r="L7" s="323">
        <v>66.3</v>
      </c>
      <c r="M7" s="324">
        <v>24</v>
      </c>
      <c r="N7" s="323">
        <v>6.2</v>
      </c>
      <c r="O7" s="324">
        <v>42</v>
      </c>
      <c r="P7" s="323">
        <v>17</v>
      </c>
      <c r="Q7" s="323">
        <v>3.1</v>
      </c>
      <c r="R7" s="331" t="s">
        <v>57</v>
      </c>
      <c r="S7" s="317"/>
      <c r="T7" s="325"/>
      <c r="U7" s="326"/>
      <c r="V7" s="326"/>
      <c r="W7" s="317"/>
      <c r="X7" s="327"/>
      <c r="Y7" s="327"/>
      <c r="Z7" s="328"/>
      <c r="AA7" s="329">
        <v>143.05555555555554</v>
      </c>
      <c r="AB7" s="329">
        <v>-2.8444444444444628</v>
      </c>
      <c r="AC7" s="329">
        <v>121.5</v>
      </c>
      <c r="AD7" s="329">
        <v>1.9</v>
      </c>
    </row>
    <row r="8" spans="1:30" s="89" customFormat="1" ht="15.75">
      <c r="A8" s="545">
        <v>2</v>
      </c>
      <c r="B8" s="550"/>
      <c r="C8" s="553" t="s">
        <v>589</v>
      </c>
      <c r="D8" s="317">
        <v>2017</v>
      </c>
      <c r="E8" s="318" t="s">
        <v>100</v>
      </c>
      <c r="F8" s="319">
        <v>619.4</v>
      </c>
      <c r="G8" s="319">
        <v>5.53</v>
      </c>
      <c r="H8" s="320"/>
      <c r="I8" s="321" t="s">
        <v>56</v>
      </c>
      <c r="J8" s="322">
        <v>9</v>
      </c>
      <c r="K8" s="323">
        <v>78.92307692307692</v>
      </c>
      <c r="L8" s="323">
        <v>54.538461538461533</v>
      </c>
      <c r="M8" s="323">
        <v>31</v>
      </c>
      <c r="N8" s="323">
        <v>8.9</v>
      </c>
      <c r="O8" s="323">
        <v>79</v>
      </c>
      <c r="P8" s="323">
        <v>13.901999999999999</v>
      </c>
      <c r="Q8" s="323">
        <v>3.1</v>
      </c>
      <c r="R8" s="324" t="s">
        <v>48</v>
      </c>
      <c r="S8" s="317"/>
      <c r="T8" s="325"/>
      <c r="U8" s="326">
        <v>3</v>
      </c>
      <c r="V8" s="326">
        <v>3</v>
      </c>
      <c r="W8" s="317" t="s">
        <v>49</v>
      </c>
      <c r="X8" s="327">
        <v>3</v>
      </c>
      <c r="Y8" s="327" t="s">
        <v>50</v>
      </c>
      <c r="Z8" s="328"/>
      <c r="AA8" s="329">
        <v>142.80000000000001</v>
      </c>
      <c r="AB8" s="329">
        <v>0.5</v>
      </c>
      <c r="AC8" s="329">
        <v>132.4</v>
      </c>
      <c r="AD8" s="323">
        <v>1.8333333333333333</v>
      </c>
    </row>
    <row r="9" spans="1:30" s="89" customFormat="1" ht="15.75">
      <c r="A9" s="545"/>
      <c r="B9" s="550"/>
      <c r="C9" s="547"/>
      <c r="D9" s="317">
        <v>2018</v>
      </c>
      <c r="E9" s="318" t="s">
        <v>11</v>
      </c>
      <c r="F9" s="319">
        <v>643.70000000000005</v>
      </c>
      <c r="G9" s="319">
        <v>5.9</v>
      </c>
      <c r="H9" s="320">
        <v>0.8554775632990782</v>
      </c>
      <c r="I9" s="321" t="s">
        <v>51</v>
      </c>
      <c r="J9" s="322">
        <v>4</v>
      </c>
      <c r="K9" s="330">
        <v>80.269230769230774</v>
      </c>
      <c r="L9" s="323">
        <v>55.784500000000008</v>
      </c>
      <c r="M9" s="324">
        <v>19</v>
      </c>
      <c r="N9" s="323">
        <v>5.2</v>
      </c>
      <c r="O9" s="324">
        <v>75</v>
      </c>
      <c r="P9" s="323">
        <v>13.933</v>
      </c>
      <c r="Q9" s="323">
        <v>3.2</v>
      </c>
      <c r="R9" s="331" t="s">
        <v>57</v>
      </c>
      <c r="S9" s="317"/>
      <c r="T9" s="325"/>
      <c r="U9" s="326">
        <v>5</v>
      </c>
      <c r="V9" s="326">
        <v>4.75</v>
      </c>
      <c r="W9" s="317" t="s">
        <v>54</v>
      </c>
      <c r="X9" s="327">
        <v>5</v>
      </c>
      <c r="Y9" s="327" t="s">
        <v>58</v>
      </c>
      <c r="Z9" s="328"/>
      <c r="AA9" s="329">
        <v>142.1</v>
      </c>
      <c r="AB9" s="329">
        <v>1.0999999999999943</v>
      </c>
      <c r="AC9" s="329">
        <v>126.4</v>
      </c>
      <c r="AD9" s="323">
        <v>2.5</v>
      </c>
    </row>
    <row r="10" spans="1:30" s="100" customFormat="1" ht="15.75">
      <c r="A10" s="545"/>
      <c r="B10" s="550"/>
      <c r="C10" s="547"/>
      <c r="D10" s="332" t="s">
        <v>98</v>
      </c>
      <c r="E10" s="332"/>
      <c r="F10" s="333">
        <f>AVERAGE(F8:F9)</f>
        <v>631.54999999999995</v>
      </c>
      <c r="G10" s="333">
        <f>AVERAGE(G8:G9)</f>
        <v>5.7149999999999999</v>
      </c>
      <c r="H10" s="334"/>
      <c r="I10" s="335"/>
      <c r="J10" s="336"/>
      <c r="K10" s="337">
        <v>80.269230769230774</v>
      </c>
      <c r="L10" s="338">
        <v>55.784500000000008</v>
      </c>
      <c r="M10" s="339">
        <v>19</v>
      </c>
      <c r="N10" s="338">
        <v>5.2</v>
      </c>
      <c r="O10" s="339">
        <v>75</v>
      </c>
      <c r="P10" s="338">
        <v>13.933</v>
      </c>
      <c r="Q10" s="338">
        <v>3.2</v>
      </c>
      <c r="R10" s="340" t="s">
        <v>57</v>
      </c>
      <c r="S10" s="341"/>
      <c r="T10" s="325"/>
      <c r="U10" s="342">
        <v>5</v>
      </c>
      <c r="V10" s="342">
        <v>4.75</v>
      </c>
      <c r="W10" s="341" t="s">
        <v>54</v>
      </c>
      <c r="X10" s="343">
        <v>5</v>
      </c>
      <c r="Y10" s="343" t="s">
        <v>58</v>
      </c>
      <c r="Z10" s="344"/>
      <c r="AA10" s="345">
        <f>AVERAGE(AA8:AA9)</f>
        <v>142.44999999999999</v>
      </c>
      <c r="AB10" s="345">
        <f>AVERAGE(AB8:AB9)</f>
        <v>0.79999999999999716</v>
      </c>
      <c r="AC10" s="345">
        <f>AVERAGE(AC8:AC9)</f>
        <v>129.4</v>
      </c>
      <c r="AD10" s="345">
        <f>AVERAGE(AD8:AD9)</f>
        <v>2.1666666666666665</v>
      </c>
    </row>
    <row r="11" spans="1:30" s="89" customFormat="1" ht="15.75">
      <c r="A11" s="545"/>
      <c r="B11" s="550"/>
      <c r="C11" s="548"/>
      <c r="D11" s="317">
        <v>2019</v>
      </c>
      <c r="E11" s="317" t="s">
        <v>101</v>
      </c>
      <c r="F11" s="319">
        <v>699.92111111111103</v>
      </c>
      <c r="G11" s="319">
        <v>6.1773530204962048</v>
      </c>
      <c r="H11" s="320"/>
      <c r="I11" s="321" t="s">
        <v>51</v>
      </c>
      <c r="J11" s="322">
        <v>2</v>
      </c>
      <c r="K11" s="330">
        <v>79</v>
      </c>
      <c r="L11" s="323">
        <v>61.3</v>
      </c>
      <c r="M11" s="324">
        <v>9</v>
      </c>
      <c r="N11" s="323">
        <v>2.2000000000000002</v>
      </c>
      <c r="O11" s="324">
        <v>62</v>
      </c>
      <c r="P11" s="323">
        <v>16.3</v>
      </c>
      <c r="Q11" s="323">
        <v>3</v>
      </c>
      <c r="R11" s="331" t="s">
        <v>74</v>
      </c>
      <c r="S11" s="317"/>
      <c r="T11" s="325"/>
      <c r="U11" s="326"/>
      <c r="V11" s="326"/>
      <c r="W11" s="317"/>
      <c r="X11" s="327"/>
      <c r="Y11" s="327"/>
      <c r="Z11" s="328"/>
      <c r="AA11" s="329">
        <v>147.16666666666666</v>
      </c>
      <c r="AB11" s="329">
        <v>1.2666666666666515</v>
      </c>
      <c r="AC11" s="329">
        <v>124.78888888888888</v>
      </c>
      <c r="AD11" s="329">
        <v>1.9</v>
      </c>
    </row>
    <row r="12" spans="1:30" s="89" customFormat="1" ht="15.75">
      <c r="A12" s="545">
        <v>3</v>
      </c>
      <c r="B12" s="550"/>
      <c r="C12" s="553" t="s">
        <v>593</v>
      </c>
      <c r="D12" s="317">
        <v>2017</v>
      </c>
      <c r="E12" s="318" t="s">
        <v>102</v>
      </c>
      <c r="F12" s="319">
        <v>614.5</v>
      </c>
      <c r="G12" s="319">
        <v>4</v>
      </c>
      <c r="H12" s="320"/>
      <c r="I12" s="321" t="s">
        <v>103</v>
      </c>
      <c r="J12" s="322">
        <v>10</v>
      </c>
      <c r="K12" s="323">
        <v>79.615384615384613</v>
      </c>
      <c r="L12" s="323">
        <v>54.57692307692308</v>
      </c>
      <c r="M12" s="323">
        <v>36</v>
      </c>
      <c r="N12" s="323">
        <v>9.1999999999999993</v>
      </c>
      <c r="O12" s="323">
        <v>71</v>
      </c>
      <c r="P12" s="323">
        <v>14.891999999999999</v>
      </c>
      <c r="Q12" s="323">
        <v>3.1</v>
      </c>
      <c r="R12" s="324" t="s">
        <v>48</v>
      </c>
      <c r="S12" s="317"/>
      <c r="T12" s="325"/>
      <c r="U12" s="326">
        <v>3</v>
      </c>
      <c r="V12" s="326">
        <v>3.5</v>
      </c>
      <c r="W12" s="317" t="s">
        <v>49</v>
      </c>
      <c r="X12" s="327">
        <v>5</v>
      </c>
      <c r="Y12" s="327" t="s">
        <v>50</v>
      </c>
      <c r="Z12" s="328"/>
      <c r="AA12" s="329">
        <v>141.30000000000001</v>
      </c>
      <c r="AB12" s="329">
        <v>-1</v>
      </c>
      <c r="AC12" s="329">
        <v>136.30000000000001</v>
      </c>
      <c r="AD12" s="323">
        <v>2</v>
      </c>
    </row>
    <row r="13" spans="1:30" s="89" customFormat="1" ht="15.75">
      <c r="A13" s="545"/>
      <c r="B13" s="550"/>
      <c r="C13" s="547"/>
      <c r="D13" s="317">
        <v>2018</v>
      </c>
      <c r="E13" s="318" t="s">
        <v>97</v>
      </c>
      <c r="F13" s="319">
        <v>619.79999999999995</v>
      </c>
      <c r="G13" s="319">
        <v>2</v>
      </c>
      <c r="H13" s="320">
        <v>-2.8891952870393669</v>
      </c>
      <c r="I13" s="321" t="s">
        <v>103</v>
      </c>
      <c r="J13" s="322">
        <v>14</v>
      </c>
      <c r="K13" s="330">
        <v>80.84615384615384</v>
      </c>
      <c r="L13" s="323">
        <v>44.014423076923073</v>
      </c>
      <c r="M13" s="324">
        <v>22</v>
      </c>
      <c r="N13" s="323">
        <v>4.5</v>
      </c>
      <c r="O13" s="324">
        <v>58</v>
      </c>
      <c r="P13" s="323">
        <v>14.13</v>
      </c>
      <c r="Q13" s="323">
        <v>3.1</v>
      </c>
      <c r="R13" s="331" t="s">
        <v>57</v>
      </c>
      <c r="S13" s="317"/>
      <c r="T13" s="325"/>
      <c r="U13" s="326">
        <v>1</v>
      </c>
      <c r="V13" s="326">
        <v>1.75</v>
      </c>
      <c r="W13" s="317" t="s">
        <v>50</v>
      </c>
      <c r="X13" s="327">
        <v>5</v>
      </c>
      <c r="Y13" s="327" t="s">
        <v>50</v>
      </c>
      <c r="Z13" s="328"/>
      <c r="AA13" s="329">
        <v>140.80000000000001</v>
      </c>
      <c r="AB13" s="329">
        <v>-0.19999999999998863</v>
      </c>
      <c r="AC13" s="329">
        <v>127.9</v>
      </c>
      <c r="AD13" s="323">
        <v>2.8</v>
      </c>
    </row>
    <row r="14" spans="1:30" s="100" customFormat="1" ht="15.75">
      <c r="A14" s="545"/>
      <c r="B14" s="550"/>
      <c r="C14" s="547"/>
      <c r="D14" s="332" t="s">
        <v>98</v>
      </c>
      <c r="E14" s="332"/>
      <c r="F14" s="333">
        <f>AVERAGE(F12:F13)</f>
        <v>617.15</v>
      </c>
      <c r="G14" s="333">
        <f>AVERAGE(G12:G13)</f>
        <v>3</v>
      </c>
      <c r="H14" s="334"/>
      <c r="I14" s="335"/>
      <c r="J14" s="336"/>
      <c r="K14" s="338">
        <v>79.615384615384613</v>
      </c>
      <c r="L14" s="338">
        <v>54.57692307692308</v>
      </c>
      <c r="M14" s="338">
        <v>36</v>
      </c>
      <c r="N14" s="338">
        <v>9.1999999999999993</v>
      </c>
      <c r="O14" s="338">
        <v>71</v>
      </c>
      <c r="P14" s="338">
        <v>14.891999999999999</v>
      </c>
      <c r="Q14" s="338">
        <v>3.1</v>
      </c>
      <c r="R14" s="339" t="s">
        <v>48</v>
      </c>
      <c r="S14" s="341"/>
      <c r="T14" s="325"/>
      <c r="U14" s="342">
        <v>3</v>
      </c>
      <c r="V14" s="342">
        <v>3.5</v>
      </c>
      <c r="W14" s="341" t="s">
        <v>49</v>
      </c>
      <c r="X14" s="343">
        <v>5</v>
      </c>
      <c r="Y14" s="343" t="s">
        <v>50</v>
      </c>
      <c r="Z14" s="344"/>
      <c r="AA14" s="345">
        <f>AVERAGE(AA12:AA13)</f>
        <v>141.05000000000001</v>
      </c>
      <c r="AB14" s="345">
        <f>AVERAGE(AB12:AB13)</f>
        <v>-0.59999999999999432</v>
      </c>
      <c r="AC14" s="345">
        <f>AVERAGE(AC12:AC13)</f>
        <v>132.10000000000002</v>
      </c>
      <c r="AD14" s="345">
        <f>AVERAGE(AD12:AD13)</f>
        <v>2.4</v>
      </c>
    </row>
    <row r="15" spans="1:30" s="89" customFormat="1" ht="15.75">
      <c r="A15" s="545"/>
      <c r="B15" s="550"/>
      <c r="C15" s="548"/>
      <c r="D15" s="317">
        <v>2019</v>
      </c>
      <c r="E15" s="317" t="s">
        <v>104</v>
      </c>
      <c r="F15" s="319">
        <v>694.54666666666662</v>
      </c>
      <c r="G15" s="319">
        <v>5.3620550161812162</v>
      </c>
      <c r="H15" s="320"/>
      <c r="I15" s="321" t="s">
        <v>51</v>
      </c>
      <c r="J15" s="322">
        <v>4</v>
      </c>
      <c r="K15" s="323">
        <v>77.599999999999994</v>
      </c>
      <c r="L15" s="323">
        <v>55.5</v>
      </c>
      <c r="M15" s="323">
        <v>18</v>
      </c>
      <c r="N15" s="323">
        <v>4.0999999999999996</v>
      </c>
      <c r="O15" s="323">
        <v>52</v>
      </c>
      <c r="P15" s="323">
        <v>17.600000000000001</v>
      </c>
      <c r="Q15" s="323">
        <v>3.1</v>
      </c>
      <c r="R15" s="346" t="s">
        <v>105</v>
      </c>
      <c r="S15" s="317"/>
      <c r="T15" s="325"/>
      <c r="U15" s="326"/>
      <c r="V15" s="326"/>
      <c r="W15" s="317"/>
      <c r="X15" s="327"/>
      <c r="Y15" s="327"/>
      <c r="Z15" s="328"/>
      <c r="AA15" s="329">
        <v>145.55555555555554</v>
      </c>
      <c r="AB15" s="329">
        <v>-0.34444444444446276</v>
      </c>
      <c r="AC15" s="329">
        <v>127.64444444444445</v>
      </c>
      <c r="AD15" s="329">
        <v>1.8</v>
      </c>
    </row>
    <row r="16" spans="1:30" s="89" customFormat="1" ht="15.75">
      <c r="A16" s="545">
        <v>4</v>
      </c>
      <c r="B16" s="550"/>
      <c r="C16" s="553" t="s">
        <v>596</v>
      </c>
      <c r="D16" s="317">
        <v>2017</v>
      </c>
      <c r="E16" s="318" t="s">
        <v>106</v>
      </c>
      <c r="F16" s="319">
        <v>594.79999999999995</v>
      </c>
      <c r="G16" s="319">
        <v>1.25</v>
      </c>
      <c r="H16" s="320"/>
      <c r="I16" s="321" t="s">
        <v>107</v>
      </c>
      <c r="J16" s="322">
        <v>12</v>
      </c>
      <c r="K16" s="323">
        <v>79.961538461538467</v>
      </c>
      <c r="L16" s="323">
        <v>63.192307692307693</v>
      </c>
      <c r="M16" s="323">
        <v>24</v>
      </c>
      <c r="N16" s="323">
        <v>5.2</v>
      </c>
      <c r="O16" s="323">
        <v>77</v>
      </c>
      <c r="P16" s="323">
        <v>13.811999999999999</v>
      </c>
      <c r="Q16" s="323">
        <v>3.1</v>
      </c>
      <c r="R16" s="324" t="s">
        <v>48</v>
      </c>
      <c r="S16" s="317"/>
      <c r="T16" s="325"/>
      <c r="U16" s="326">
        <v>3</v>
      </c>
      <c r="V16" s="326">
        <v>3.5</v>
      </c>
      <c r="W16" s="317" t="s">
        <v>49</v>
      </c>
      <c r="X16" s="327">
        <v>5</v>
      </c>
      <c r="Y16" s="327" t="s">
        <v>50</v>
      </c>
      <c r="Z16" s="328"/>
      <c r="AA16" s="329">
        <v>139</v>
      </c>
      <c r="AB16" s="329">
        <v>-1</v>
      </c>
      <c r="AC16" s="329">
        <v>134.5</v>
      </c>
      <c r="AD16" s="323">
        <v>2.5</v>
      </c>
    </row>
    <row r="17" spans="1:30" s="89" customFormat="1" ht="15.75">
      <c r="A17" s="545"/>
      <c r="B17" s="550"/>
      <c r="C17" s="547"/>
      <c r="D17" s="317">
        <v>2018</v>
      </c>
      <c r="E17" s="318" t="s">
        <v>108</v>
      </c>
      <c r="F17" s="319">
        <v>622.29999999999995</v>
      </c>
      <c r="G17" s="319">
        <v>2.4</v>
      </c>
      <c r="H17" s="320">
        <v>-2.497493106041623</v>
      </c>
      <c r="I17" s="321" t="s">
        <v>103</v>
      </c>
      <c r="J17" s="322">
        <v>12</v>
      </c>
      <c r="K17" s="330">
        <v>80.730769230769226</v>
      </c>
      <c r="L17" s="323">
        <v>54.966153846153844</v>
      </c>
      <c r="M17" s="324">
        <v>15</v>
      </c>
      <c r="N17" s="323">
        <v>4.5999999999999996</v>
      </c>
      <c r="O17" s="324">
        <v>72</v>
      </c>
      <c r="P17" s="323">
        <v>13.471</v>
      </c>
      <c r="Q17" s="323">
        <v>3.1</v>
      </c>
      <c r="R17" s="331" t="s">
        <v>53</v>
      </c>
      <c r="S17" s="317"/>
      <c r="T17" s="325"/>
      <c r="U17" s="326">
        <v>3</v>
      </c>
      <c r="V17" s="326">
        <v>3.25</v>
      </c>
      <c r="W17" s="317" t="s">
        <v>49</v>
      </c>
      <c r="X17" s="327">
        <v>3</v>
      </c>
      <c r="Y17" s="327" t="s">
        <v>50</v>
      </c>
      <c r="Z17" s="328"/>
      <c r="AA17" s="329">
        <v>139</v>
      </c>
      <c r="AB17" s="329">
        <v>-0.19999999999998863</v>
      </c>
      <c r="AC17" s="329">
        <v>128.80000000000001</v>
      </c>
      <c r="AD17" s="323">
        <v>2.6</v>
      </c>
    </row>
    <row r="18" spans="1:30" s="89" customFormat="1" ht="15.75">
      <c r="A18" s="545"/>
      <c r="B18" s="550"/>
      <c r="C18" s="547"/>
      <c r="D18" s="347" t="s">
        <v>98</v>
      </c>
      <c r="E18" s="347"/>
      <c r="F18" s="319">
        <f>AVERAGE(F16:F17)</f>
        <v>608.54999999999995</v>
      </c>
      <c r="G18" s="319">
        <f>AVERAGE(G16:G17)</f>
        <v>1.825</v>
      </c>
      <c r="H18" s="320"/>
      <c r="I18" s="321"/>
      <c r="J18" s="322"/>
      <c r="K18" s="330">
        <v>80.730769230769226</v>
      </c>
      <c r="L18" s="323">
        <v>54.966153846153844</v>
      </c>
      <c r="M18" s="324">
        <v>15</v>
      </c>
      <c r="N18" s="323">
        <v>4.5999999999999996</v>
      </c>
      <c r="O18" s="324">
        <v>72</v>
      </c>
      <c r="P18" s="323">
        <v>13.471</v>
      </c>
      <c r="Q18" s="323">
        <v>3.1</v>
      </c>
      <c r="R18" s="331" t="s">
        <v>53</v>
      </c>
      <c r="S18" s="317"/>
      <c r="T18" s="325"/>
      <c r="U18" s="326">
        <v>3</v>
      </c>
      <c r="V18" s="326">
        <v>3.5</v>
      </c>
      <c r="W18" s="317" t="s">
        <v>49</v>
      </c>
      <c r="X18" s="327">
        <v>5</v>
      </c>
      <c r="Y18" s="327" t="s">
        <v>50</v>
      </c>
      <c r="Z18" s="328"/>
      <c r="AA18" s="329">
        <f>AVERAGE(AA16:AA17)</f>
        <v>139</v>
      </c>
      <c r="AB18" s="329">
        <f>AVERAGE(AB16:AB17)</f>
        <v>-0.59999999999999432</v>
      </c>
      <c r="AC18" s="329">
        <f>AVERAGE(AC16:AC17)</f>
        <v>131.65</v>
      </c>
      <c r="AD18" s="329">
        <f>AVERAGE(AD16:AD17)</f>
        <v>2.5499999999999998</v>
      </c>
    </row>
    <row r="19" spans="1:30" s="89" customFormat="1" ht="15.75">
      <c r="A19" s="545"/>
      <c r="B19" s="550"/>
      <c r="C19" s="548"/>
      <c r="D19" s="317">
        <v>2019</v>
      </c>
      <c r="E19" s="317" t="s">
        <v>109</v>
      </c>
      <c r="F19" s="319">
        <v>689.85444444444443</v>
      </c>
      <c r="G19" s="319">
        <v>4.6502494606256644</v>
      </c>
      <c r="H19" s="320"/>
      <c r="I19" s="321" t="s">
        <v>51</v>
      </c>
      <c r="J19" s="322">
        <v>5</v>
      </c>
      <c r="K19" s="330">
        <v>79</v>
      </c>
      <c r="L19" s="323">
        <v>59</v>
      </c>
      <c r="M19" s="324">
        <v>9</v>
      </c>
      <c r="N19" s="323">
        <v>1.7</v>
      </c>
      <c r="O19" s="324">
        <v>60</v>
      </c>
      <c r="P19" s="323">
        <v>18.2</v>
      </c>
      <c r="Q19" s="323">
        <v>2.9</v>
      </c>
      <c r="R19" s="331" t="s">
        <v>74</v>
      </c>
      <c r="S19" s="317"/>
      <c r="T19" s="325"/>
      <c r="U19" s="326"/>
      <c r="V19" s="326"/>
      <c r="W19" s="317"/>
      <c r="X19" s="327"/>
      <c r="Y19" s="327"/>
      <c r="Z19" s="328"/>
      <c r="AA19" s="329">
        <v>147.88888888888889</v>
      </c>
      <c r="AB19" s="329">
        <v>1.98888888888888</v>
      </c>
      <c r="AC19" s="329">
        <v>131.86666666666667</v>
      </c>
      <c r="AD19" s="329">
        <v>2.2000000000000002</v>
      </c>
    </row>
    <row r="20" spans="1:30" s="89" customFormat="1" ht="15.75">
      <c r="A20" s="545">
        <v>5</v>
      </c>
      <c r="B20" s="550"/>
      <c r="C20" s="553" t="s">
        <v>600</v>
      </c>
      <c r="D20" s="317">
        <v>2017</v>
      </c>
      <c r="E20" s="318" t="s">
        <v>110</v>
      </c>
      <c r="F20" s="319">
        <v>646</v>
      </c>
      <c r="G20" s="319">
        <v>9.3800000000000008</v>
      </c>
      <c r="H20" s="320"/>
      <c r="I20" s="321" t="s">
        <v>51</v>
      </c>
      <c r="J20" s="322">
        <v>1</v>
      </c>
      <c r="K20" s="323">
        <v>80.34615384615384</v>
      </c>
      <c r="L20" s="323">
        <v>52.653846153846153</v>
      </c>
      <c r="M20" s="323">
        <v>44</v>
      </c>
      <c r="N20" s="323">
        <v>12</v>
      </c>
      <c r="O20" s="323">
        <v>38</v>
      </c>
      <c r="P20" s="323">
        <v>20.609000000000002</v>
      </c>
      <c r="Q20" s="323">
        <v>3</v>
      </c>
      <c r="R20" s="324" t="s">
        <v>48</v>
      </c>
      <c r="S20" s="317"/>
      <c r="T20" s="325"/>
      <c r="U20" s="326">
        <v>3</v>
      </c>
      <c r="V20" s="326">
        <v>2.75</v>
      </c>
      <c r="W20" s="317" t="s">
        <v>49</v>
      </c>
      <c r="X20" s="327">
        <v>3</v>
      </c>
      <c r="Y20" s="327" t="s">
        <v>50</v>
      </c>
      <c r="Z20" s="328"/>
      <c r="AA20" s="329">
        <v>140.6</v>
      </c>
      <c r="AB20" s="329">
        <v>-1.7000000000000171</v>
      </c>
      <c r="AC20" s="329">
        <v>135.9</v>
      </c>
      <c r="AD20" s="323">
        <v>1.3333333333333333</v>
      </c>
    </row>
    <row r="21" spans="1:30" s="102" customFormat="1" ht="15.75">
      <c r="A21" s="545"/>
      <c r="B21" s="550"/>
      <c r="C21" s="547"/>
      <c r="D21" s="317">
        <v>2018</v>
      </c>
      <c r="E21" s="318" t="s">
        <v>111</v>
      </c>
      <c r="F21" s="319">
        <v>663.7</v>
      </c>
      <c r="G21" s="319">
        <v>9.1999999999999993</v>
      </c>
      <c r="H21" s="320">
        <v>3.9890950112810288</v>
      </c>
      <c r="I21" s="321" t="s">
        <v>51</v>
      </c>
      <c r="J21" s="322">
        <v>1</v>
      </c>
      <c r="K21" s="330">
        <v>81.807692307692307</v>
      </c>
      <c r="L21" s="323">
        <v>56.069923076923075</v>
      </c>
      <c r="M21" s="324">
        <v>37</v>
      </c>
      <c r="N21" s="323">
        <v>7.6</v>
      </c>
      <c r="O21" s="324">
        <v>50</v>
      </c>
      <c r="P21" s="323">
        <v>20.396999999999998</v>
      </c>
      <c r="Q21" s="323">
        <v>3</v>
      </c>
      <c r="R21" s="331" t="s">
        <v>57</v>
      </c>
      <c r="S21" s="317"/>
      <c r="T21" s="325"/>
      <c r="U21" s="326">
        <v>5</v>
      </c>
      <c r="V21" s="326">
        <v>4.75</v>
      </c>
      <c r="W21" s="317" t="s">
        <v>54</v>
      </c>
      <c r="X21" s="327">
        <v>3</v>
      </c>
      <c r="Y21" s="327" t="s">
        <v>58</v>
      </c>
      <c r="Z21" s="328"/>
      <c r="AA21" s="329">
        <v>140.80000000000001</v>
      </c>
      <c r="AB21" s="329">
        <v>-0.19999999999998863</v>
      </c>
      <c r="AC21" s="329">
        <v>127.6</v>
      </c>
      <c r="AD21" s="323">
        <v>1.5</v>
      </c>
    </row>
    <row r="22" spans="1:30" s="102" customFormat="1" ht="15.75">
      <c r="A22" s="545"/>
      <c r="B22" s="550"/>
      <c r="C22" s="547"/>
      <c r="D22" s="347" t="s">
        <v>98</v>
      </c>
      <c r="E22" s="318"/>
      <c r="F22" s="319">
        <f>AVERAGE(F20:F21)</f>
        <v>654.85</v>
      </c>
      <c r="G22" s="319">
        <f>AVERAGE(G20:G21)</f>
        <v>9.2899999999999991</v>
      </c>
      <c r="H22" s="320"/>
      <c r="I22" s="321"/>
      <c r="J22" s="322"/>
      <c r="K22" s="330">
        <v>81.807692307692307</v>
      </c>
      <c r="L22" s="323">
        <v>56.069923076923075</v>
      </c>
      <c r="M22" s="324">
        <v>37</v>
      </c>
      <c r="N22" s="323">
        <v>7.6</v>
      </c>
      <c r="O22" s="324">
        <v>50</v>
      </c>
      <c r="P22" s="323">
        <v>20.396999999999998</v>
      </c>
      <c r="Q22" s="323">
        <v>3</v>
      </c>
      <c r="R22" s="331" t="s">
        <v>57</v>
      </c>
      <c r="S22" s="317"/>
      <c r="T22" s="325"/>
      <c r="U22" s="326">
        <v>5</v>
      </c>
      <c r="V22" s="326">
        <v>4.75</v>
      </c>
      <c r="W22" s="317" t="s">
        <v>54</v>
      </c>
      <c r="X22" s="327">
        <v>3</v>
      </c>
      <c r="Y22" s="327" t="s">
        <v>58</v>
      </c>
      <c r="Z22" s="328"/>
      <c r="AA22" s="329">
        <f>AVERAGE(AA20:AA21)</f>
        <v>140.69999999999999</v>
      </c>
      <c r="AB22" s="329">
        <f>AVERAGE(AB20:AB21)</f>
        <v>-0.95000000000000284</v>
      </c>
      <c r="AC22" s="329">
        <f>AVERAGE(AC20:AC21)</f>
        <v>131.75</v>
      </c>
      <c r="AD22" s="329">
        <f>AVERAGE(AD20:AD21)</f>
        <v>1.4166666666666665</v>
      </c>
    </row>
    <row r="23" spans="1:30" s="102" customFormat="1" ht="15.75">
      <c r="A23" s="545"/>
      <c r="B23" s="550"/>
      <c r="C23" s="548"/>
      <c r="D23" s="317">
        <v>2019</v>
      </c>
      <c r="E23" s="318" t="s">
        <v>112</v>
      </c>
      <c r="F23" s="319">
        <v>702.07000000000016</v>
      </c>
      <c r="G23" s="319">
        <v>6.5033373786407944</v>
      </c>
      <c r="H23" s="320"/>
      <c r="I23" s="321" t="s">
        <v>51</v>
      </c>
      <c r="J23" s="322">
        <v>1</v>
      </c>
      <c r="K23" s="323">
        <v>79.099999999999994</v>
      </c>
      <c r="L23" s="323">
        <v>50.6</v>
      </c>
      <c r="M23" s="323">
        <v>37</v>
      </c>
      <c r="N23" s="323">
        <v>7.8</v>
      </c>
      <c r="O23" s="323">
        <v>32</v>
      </c>
      <c r="P23" s="323">
        <v>22.9</v>
      </c>
      <c r="Q23" s="323">
        <v>3</v>
      </c>
      <c r="R23" s="346" t="s">
        <v>57</v>
      </c>
      <c r="S23" s="317"/>
      <c r="T23" s="325"/>
      <c r="U23" s="326"/>
      <c r="V23" s="326"/>
      <c r="W23" s="317"/>
      <c r="X23" s="327"/>
      <c r="Y23" s="327"/>
      <c r="Z23" s="328"/>
      <c r="AA23" s="329">
        <v>145.27777777777777</v>
      </c>
      <c r="AB23" s="329">
        <v>-0.62222222222223422</v>
      </c>
      <c r="AC23" s="329">
        <v>126.28888888888888</v>
      </c>
      <c r="AD23" s="323">
        <v>1.7</v>
      </c>
    </row>
    <row r="24" spans="1:30" s="102" customFormat="1" ht="15.75">
      <c r="A24" s="545" t="s">
        <v>113</v>
      </c>
      <c r="B24" s="550"/>
      <c r="C24" s="546" t="s">
        <v>114</v>
      </c>
      <c r="D24" s="317">
        <v>2017</v>
      </c>
      <c r="E24" s="318" t="s">
        <v>115</v>
      </c>
      <c r="F24" s="319">
        <v>581.5</v>
      </c>
      <c r="G24" s="319"/>
      <c r="H24" s="320"/>
      <c r="I24" s="321"/>
      <c r="J24" s="322">
        <v>13</v>
      </c>
      <c r="K24" s="323">
        <v>80.65384615384616</v>
      </c>
      <c r="L24" s="323">
        <v>59.846153846153847</v>
      </c>
      <c r="M24" s="323">
        <v>47</v>
      </c>
      <c r="N24" s="323">
        <v>11.1</v>
      </c>
      <c r="O24" s="323">
        <v>40</v>
      </c>
      <c r="P24" s="323">
        <v>19.463999999999999</v>
      </c>
      <c r="Q24" s="323">
        <v>2.6</v>
      </c>
      <c r="R24" s="324" t="s">
        <v>48</v>
      </c>
      <c r="S24" s="323"/>
      <c r="T24" s="348"/>
      <c r="U24" s="326">
        <v>5</v>
      </c>
      <c r="V24" s="326">
        <v>4.75</v>
      </c>
      <c r="W24" s="317" t="s">
        <v>54</v>
      </c>
      <c r="X24" s="327">
        <v>5</v>
      </c>
      <c r="Y24" s="327" t="s">
        <v>50</v>
      </c>
      <c r="Z24" s="327"/>
      <c r="AA24" s="329">
        <v>142.30000000000001</v>
      </c>
      <c r="AB24" s="323"/>
      <c r="AC24" s="329">
        <v>134</v>
      </c>
      <c r="AD24" s="323"/>
    </row>
    <row r="25" spans="1:30" s="102" customFormat="1" ht="15.75">
      <c r="A25" s="545"/>
      <c r="B25" s="550"/>
      <c r="C25" s="547"/>
      <c r="D25" s="317">
        <v>2018</v>
      </c>
      <c r="E25" s="331" t="s">
        <v>116</v>
      </c>
      <c r="F25" s="319">
        <v>612.6</v>
      </c>
      <c r="G25" s="319"/>
      <c r="H25" s="320"/>
      <c r="I25" s="321"/>
      <c r="J25" s="322">
        <v>11</v>
      </c>
      <c r="K25" s="323">
        <v>80.5</v>
      </c>
      <c r="L25" s="323">
        <v>67.423076923076934</v>
      </c>
      <c r="M25" s="318">
        <v>45</v>
      </c>
      <c r="N25" s="323">
        <v>10.6</v>
      </c>
      <c r="O25" s="318">
        <v>60</v>
      </c>
      <c r="P25" s="323">
        <v>15.2</v>
      </c>
      <c r="Q25" s="349">
        <v>2.6</v>
      </c>
      <c r="R25" s="324" t="s">
        <v>48</v>
      </c>
      <c r="S25" s="317"/>
      <c r="T25" s="325"/>
      <c r="U25" s="326">
        <v>3</v>
      </c>
      <c r="V25" s="326">
        <v>4</v>
      </c>
      <c r="W25" s="317" t="s">
        <v>49</v>
      </c>
      <c r="X25" s="327">
        <v>5</v>
      </c>
      <c r="Y25" s="327" t="s">
        <v>50</v>
      </c>
      <c r="Z25" s="328"/>
      <c r="AA25" s="329">
        <v>141</v>
      </c>
      <c r="AB25" s="329"/>
      <c r="AC25" s="329">
        <v>128.6</v>
      </c>
      <c r="AD25" s="323"/>
    </row>
    <row r="26" spans="1:30" s="102" customFormat="1" ht="15.75">
      <c r="A26" s="545"/>
      <c r="B26" s="551"/>
      <c r="C26" s="548"/>
      <c r="D26" s="317">
        <v>2019</v>
      </c>
      <c r="E26" s="331" t="s">
        <v>117</v>
      </c>
      <c r="F26" s="319">
        <v>659.23666666666679</v>
      </c>
      <c r="G26" s="319"/>
      <c r="H26" s="320"/>
      <c r="I26" s="321"/>
      <c r="J26" s="322">
        <v>6</v>
      </c>
      <c r="K26" s="323">
        <v>79</v>
      </c>
      <c r="L26" s="323">
        <v>61.6</v>
      </c>
      <c r="M26" s="323">
        <v>38</v>
      </c>
      <c r="N26" s="323">
        <v>6.8</v>
      </c>
      <c r="O26" s="323">
        <v>30</v>
      </c>
      <c r="P26" s="323">
        <v>23.4</v>
      </c>
      <c r="Q26" s="323">
        <v>2.5</v>
      </c>
      <c r="R26" s="346" t="s">
        <v>57</v>
      </c>
      <c r="S26" s="317"/>
      <c r="T26" s="325"/>
      <c r="U26" s="326"/>
      <c r="V26" s="326"/>
      <c r="W26" s="317"/>
      <c r="X26" s="327"/>
      <c r="Y26" s="327"/>
      <c r="Z26" s="328"/>
      <c r="AA26" s="329">
        <v>145.94444444444446</v>
      </c>
      <c r="AB26" s="329"/>
      <c r="AC26" s="329">
        <v>126.76666666666668</v>
      </c>
      <c r="AD26" s="323"/>
    </row>
    <row r="27" spans="1:30" s="110" customFormat="1" ht="15.75">
      <c r="A27" s="512">
        <v>6</v>
      </c>
      <c r="B27" s="549" t="s">
        <v>118</v>
      </c>
      <c r="C27" s="537" t="s">
        <v>602</v>
      </c>
      <c r="D27" s="350">
        <v>2017</v>
      </c>
      <c r="E27" s="351" t="s">
        <v>13</v>
      </c>
      <c r="F27" s="352">
        <v>649.61</v>
      </c>
      <c r="G27" s="352">
        <v>1.91</v>
      </c>
      <c r="H27" s="353"/>
      <c r="I27" s="354" t="s">
        <v>59</v>
      </c>
      <c r="J27" s="355">
        <v>9</v>
      </c>
      <c r="K27" s="323">
        <v>82.884615384615387</v>
      </c>
      <c r="L27" s="323">
        <v>65.846153846153854</v>
      </c>
      <c r="M27" s="323">
        <v>39</v>
      </c>
      <c r="N27" s="323">
        <v>13.4</v>
      </c>
      <c r="O27" s="323">
        <v>50</v>
      </c>
      <c r="P27" s="323">
        <v>15.128</v>
      </c>
      <c r="Q27" s="323">
        <v>1.8</v>
      </c>
      <c r="R27" s="324" t="s">
        <v>48</v>
      </c>
      <c r="S27" s="318">
        <v>55</v>
      </c>
      <c r="T27" s="356"/>
      <c r="U27" s="357">
        <v>5</v>
      </c>
      <c r="V27" s="357">
        <v>4.75</v>
      </c>
      <c r="W27" s="358" t="s">
        <v>54</v>
      </c>
      <c r="X27" s="358">
        <v>5</v>
      </c>
      <c r="Y27" s="358" t="s">
        <v>50</v>
      </c>
      <c r="Z27" s="358" t="s">
        <v>119</v>
      </c>
      <c r="AA27" s="323">
        <v>143.5</v>
      </c>
      <c r="AB27" s="329">
        <v>-2.4</v>
      </c>
      <c r="AC27" s="329">
        <v>99.4</v>
      </c>
      <c r="AD27" s="323">
        <v>1.1666666666666667</v>
      </c>
    </row>
    <row r="28" spans="1:30" s="110" customFormat="1" ht="15.75">
      <c r="A28" s="512"/>
      <c r="B28" s="550"/>
      <c r="C28" s="538"/>
      <c r="D28" s="350">
        <v>2018</v>
      </c>
      <c r="E28" s="318" t="s">
        <v>14</v>
      </c>
      <c r="F28" s="319">
        <v>654.9</v>
      </c>
      <c r="G28" s="319">
        <v>3</v>
      </c>
      <c r="H28" s="320">
        <v>-1.07848468370491</v>
      </c>
      <c r="I28" s="354" t="s">
        <v>120</v>
      </c>
      <c r="J28" s="355">
        <v>10</v>
      </c>
      <c r="K28" s="330">
        <v>84.307692307692321</v>
      </c>
      <c r="L28" s="323">
        <v>63.4</v>
      </c>
      <c r="M28" s="324">
        <v>34</v>
      </c>
      <c r="N28" s="323">
        <v>5.2</v>
      </c>
      <c r="O28" s="324">
        <v>72</v>
      </c>
      <c r="P28" s="323">
        <v>13.544</v>
      </c>
      <c r="Q28" s="323">
        <v>1.8</v>
      </c>
      <c r="R28" s="331" t="s">
        <v>57</v>
      </c>
      <c r="S28" s="318">
        <v>58</v>
      </c>
      <c r="T28" s="356"/>
      <c r="U28" s="357">
        <v>5</v>
      </c>
      <c r="V28" s="357">
        <v>5</v>
      </c>
      <c r="W28" s="358" t="s">
        <v>54</v>
      </c>
      <c r="X28" s="358">
        <v>3</v>
      </c>
      <c r="Y28" s="358" t="s">
        <v>58</v>
      </c>
      <c r="Z28" s="358" t="s">
        <v>121</v>
      </c>
      <c r="AA28" s="323">
        <v>146.4</v>
      </c>
      <c r="AB28" s="329">
        <v>-3.4</v>
      </c>
      <c r="AC28" s="323">
        <v>93.8</v>
      </c>
      <c r="AD28" s="323">
        <v>1.6</v>
      </c>
    </row>
    <row r="29" spans="1:30" s="116" customFormat="1" ht="15.75">
      <c r="A29" s="512"/>
      <c r="B29" s="550"/>
      <c r="C29" s="538"/>
      <c r="D29" s="332" t="s">
        <v>98</v>
      </c>
      <c r="E29" s="359"/>
      <c r="F29" s="333">
        <f>AVERAGE(F27:F28)</f>
        <v>652.255</v>
      </c>
      <c r="G29" s="333">
        <f>AVERAGE(G27:G28)</f>
        <v>2.4550000000000001</v>
      </c>
      <c r="H29" s="334"/>
      <c r="I29" s="360"/>
      <c r="J29" s="361"/>
      <c r="K29" s="337">
        <v>84.307692307692321</v>
      </c>
      <c r="L29" s="338">
        <v>63.4</v>
      </c>
      <c r="M29" s="339">
        <v>34</v>
      </c>
      <c r="N29" s="338">
        <v>5.2</v>
      </c>
      <c r="O29" s="339">
        <v>72</v>
      </c>
      <c r="P29" s="338">
        <v>13.544</v>
      </c>
      <c r="Q29" s="338">
        <v>1.8</v>
      </c>
      <c r="R29" s="340" t="s">
        <v>57</v>
      </c>
      <c r="S29" s="362">
        <v>58</v>
      </c>
      <c r="T29" s="356"/>
      <c r="U29" s="363">
        <v>5</v>
      </c>
      <c r="V29" s="363">
        <v>5</v>
      </c>
      <c r="W29" s="364" t="s">
        <v>54</v>
      </c>
      <c r="X29" s="364">
        <v>5</v>
      </c>
      <c r="Y29" s="364" t="s">
        <v>58</v>
      </c>
      <c r="Z29" s="364" t="s">
        <v>122</v>
      </c>
      <c r="AA29" s="338">
        <f>AVERAGE(AA27:AA28)</f>
        <v>144.94999999999999</v>
      </c>
      <c r="AB29" s="345">
        <f>AVERAGE(AB27:AB28)</f>
        <v>-2.9</v>
      </c>
      <c r="AC29" s="338">
        <f>AVERAGE(AC27:AC28)</f>
        <v>96.6</v>
      </c>
      <c r="AD29" s="338">
        <v>1.4</v>
      </c>
    </row>
    <row r="30" spans="1:30" s="110" customFormat="1" ht="15.75">
      <c r="A30" s="512"/>
      <c r="B30" s="550"/>
      <c r="C30" s="539"/>
      <c r="D30" s="317">
        <v>2019</v>
      </c>
      <c r="E30" s="351" t="s">
        <v>123</v>
      </c>
      <c r="F30" s="319">
        <v>691.73300000000006</v>
      </c>
      <c r="G30" s="319">
        <v>5.7259235483821787</v>
      </c>
      <c r="H30" s="320"/>
      <c r="I30" s="354" t="s">
        <v>52</v>
      </c>
      <c r="J30" s="355">
        <v>3</v>
      </c>
      <c r="K30" s="330">
        <v>84.1</v>
      </c>
      <c r="L30" s="323">
        <v>67.7</v>
      </c>
      <c r="M30" s="324">
        <v>29</v>
      </c>
      <c r="N30" s="323">
        <v>8.1</v>
      </c>
      <c r="O30" s="324">
        <v>52</v>
      </c>
      <c r="P30" s="323">
        <v>16.5</v>
      </c>
      <c r="Q30" s="323">
        <v>1.8</v>
      </c>
      <c r="R30" s="331" t="s">
        <v>57</v>
      </c>
      <c r="S30" s="318">
        <v>62</v>
      </c>
      <c r="T30" s="356"/>
      <c r="U30" s="357"/>
      <c r="V30" s="357"/>
      <c r="W30" s="358"/>
      <c r="X30" s="358"/>
      <c r="Y30" s="358"/>
      <c r="Z30" s="358" t="s">
        <v>119</v>
      </c>
      <c r="AA30" s="323">
        <v>143.9</v>
      </c>
      <c r="AB30" s="329">
        <v>-3.9000000000000057</v>
      </c>
      <c r="AC30" s="323">
        <v>93.43</v>
      </c>
      <c r="AD30" s="323">
        <v>1.2</v>
      </c>
    </row>
    <row r="31" spans="1:30" s="110" customFormat="1" ht="15.75">
      <c r="A31" s="512">
        <v>7</v>
      </c>
      <c r="B31" s="550"/>
      <c r="C31" s="537" t="s">
        <v>605</v>
      </c>
      <c r="D31" s="350">
        <v>2017</v>
      </c>
      <c r="E31" s="351" t="s">
        <v>124</v>
      </c>
      <c r="F31" s="352">
        <v>655.7</v>
      </c>
      <c r="G31" s="352">
        <v>2.86</v>
      </c>
      <c r="H31" s="353"/>
      <c r="I31" s="354" t="s">
        <v>125</v>
      </c>
      <c r="J31" s="355">
        <v>8</v>
      </c>
      <c r="K31" s="323">
        <v>85.576923076923066</v>
      </c>
      <c r="L31" s="323">
        <v>65.038461538461533</v>
      </c>
      <c r="M31" s="323">
        <v>18</v>
      </c>
      <c r="N31" s="323">
        <v>4.5999999999999996</v>
      </c>
      <c r="O31" s="323">
        <v>72</v>
      </c>
      <c r="P31" s="323">
        <v>14.395</v>
      </c>
      <c r="Q31" s="323">
        <v>1.6</v>
      </c>
      <c r="R31" s="324" t="s">
        <v>48</v>
      </c>
      <c r="S31" s="318">
        <v>63</v>
      </c>
      <c r="T31" s="356"/>
      <c r="U31" s="357">
        <v>5</v>
      </c>
      <c r="V31" s="357">
        <v>4.75</v>
      </c>
      <c r="W31" s="358" t="s">
        <v>54</v>
      </c>
      <c r="X31" s="358">
        <v>5</v>
      </c>
      <c r="Y31" s="358" t="s">
        <v>50</v>
      </c>
      <c r="Z31" s="358" t="s">
        <v>121</v>
      </c>
      <c r="AA31" s="323">
        <v>146.30000000000001</v>
      </c>
      <c r="AB31" s="329">
        <v>0.4</v>
      </c>
      <c r="AC31" s="329">
        <v>109.3</v>
      </c>
      <c r="AD31" s="323">
        <v>2.5</v>
      </c>
    </row>
    <row r="32" spans="1:30" s="110" customFormat="1" ht="15.75">
      <c r="A32" s="512"/>
      <c r="B32" s="550"/>
      <c r="C32" s="538"/>
      <c r="D32" s="350">
        <v>2018</v>
      </c>
      <c r="E32" s="318" t="s">
        <v>126</v>
      </c>
      <c r="F32" s="319">
        <v>651.20000000000005</v>
      </c>
      <c r="G32" s="319">
        <v>2.4</v>
      </c>
      <c r="H32" s="320">
        <v>-1.6373633013110866</v>
      </c>
      <c r="I32" s="354" t="s">
        <v>62</v>
      </c>
      <c r="J32" s="355">
        <v>14</v>
      </c>
      <c r="K32" s="330">
        <v>84.769230769230759</v>
      </c>
      <c r="L32" s="323">
        <v>66</v>
      </c>
      <c r="M32" s="324">
        <v>17</v>
      </c>
      <c r="N32" s="323">
        <v>3</v>
      </c>
      <c r="O32" s="324">
        <v>70</v>
      </c>
      <c r="P32" s="323">
        <v>14.744</v>
      </c>
      <c r="Q32" s="323">
        <v>1.6</v>
      </c>
      <c r="R32" s="331" t="s">
        <v>74</v>
      </c>
      <c r="S32" s="331">
        <v>65</v>
      </c>
      <c r="T32" s="365"/>
      <c r="U32" s="357">
        <v>5</v>
      </c>
      <c r="V32" s="357">
        <v>4.75</v>
      </c>
      <c r="W32" s="358" t="s">
        <v>54</v>
      </c>
      <c r="X32" s="358">
        <v>5</v>
      </c>
      <c r="Y32" s="358" t="s">
        <v>58</v>
      </c>
      <c r="Z32" s="358" t="s">
        <v>121</v>
      </c>
      <c r="AA32" s="323">
        <v>150.1</v>
      </c>
      <c r="AB32" s="323">
        <v>0.3</v>
      </c>
      <c r="AC32" s="323">
        <v>105.1</v>
      </c>
      <c r="AD32" s="323">
        <v>2.7</v>
      </c>
    </row>
    <row r="33" spans="1:30" s="116" customFormat="1" ht="15.75">
      <c r="A33" s="512"/>
      <c r="B33" s="550"/>
      <c r="C33" s="538"/>
      <c r="D33" s="332" t="s">
        <v>98</v>
      </c>
      <c r="E33" s="359"/>
      <c r="F33" s="333">
        <f>AVERAGE(F31:F32)</f>
        <v>653.45000000000005</v>
      </c>
      <c r="G33" s="333">
        <f>AVERAGE(G31:G32)</f>
        <v>2.63</v>
      </c>
      <c r="H33" s="334"/>
      <c r="I33" s="360"/>
      <c r="J33" s="361"/>
      <c r="K33" s="337">
        <v>84.769230769230759</v>
      </c>
      <c r="L33" s="338">
        <v>66</v>
      </c>
      <c r="M33" s="339">
        <v>17</v>
      </c>
      <c r="N33" s="338">
        <v>3</v>
      </c>
      <c r="O33" s="339">
        <v>70</v>
      </c>
      <c r="P33" s="338">
        <v>14.744</v>
      </c>
      <c r="Q33" s="338">
        <v>1.6</v>
      </c>
      <c r="R33" s="340" t="s">
        <v>74</v>
      </c>
      <c r="S33" s="340">
        <v>65</v>
      </c>
      <c r="T33" s="365"/>
      <c r="U33" s="363">
        <v>5</v>
      </c>
      <c r="V33" s="363">
        <v>4.75</v>
      </c>
      <c r="W33" s="364" t="s">
        <v>54</v>
      </c>
      <c r="X33" s="364">
        <v>5</v>
      </c>
      <c r="Y33" s="364" t="s">
        <v>58</v>
      </c>
      <c r="Z33" s="364" t="s">
        <v>122</v>
      </c>
      <c r="AA33" s="338">
        <f>AVERAGE(AA31:AA32)</f>
        <v>148.19999999999999</v>
      </c>
      <c r="AB33" s="338">
        <f>AVERAGE(AB31:AB32)</f>
        <v>0.35</v>
      </c>
      <c r="AC33" s="338">
        <f>AVERAGE(AC31:AC32)</f>
        <v>107.19999999999999</v>
      </c>
      <c r="AD33" s="338">
        <v>2.6</v>
      </c>
    </row>
    <row r="34" spans="1:30" s="110" customFormat="1" ht="15.75">
      <c r="A34" s="512"/>
      <c r="B34" s="550"/>
      <c r="C34" s="539"/>
      <c r="D34" s="317">
        <v>2019</v>
      </c>
      <c r="E34" s="351" t="s">
        <v>127</v>
      </c>
      <c r="F34" s="319">
        <v>695.10400000000004</v>
      </c>
      <c r="G34" s="319">
        <v>6.2411542635303556</v>
      </c>
      <c r="H34" s="320"/>
      <c r="I34" s="354" t="s">
        <v>52</v>
      </c>
      <c r="J34" s="355">
        <v>2</v>
      </c>
      <c r="K34" s="330">
        <v>84.7</v>
      </c>
      <c r="L34" s="323">
        <v>71.2</v>
      </c>
      <c r="M34" s="324">
        <v>37</v>
      </c>
      <c r="N34" s="323">
        <v>6.2</v>
      </c>
      <c r="O34" s="324">
        <v>60</v>
      </c>
      <c r="P34" s="323">
        <v>15.8</v>
      </c>
      <c r="Q34" s="323">
        <v>1.6</v>
      </c>
      <c r="R34" s="331" t="s">
        <v>57</v>
      </c>
      <c r="S34" s="331">
        <v>59</v>
      </c>
      <c r="T34" s="365"/>
      <c r="U34" s="357"/>
      <c r="V34" s="357"/>
      <c r="W34" s="358"/>
      <c r="X34" s="358"/>
      <c r="Y34" s="358"/>
      <c r="Z34" s="358" t="s">
        <v>121</v>
      </c>
      <c r="AA34" s="323">
        <v>147.69999999999999</v>
      </c>
      <c r="AB34" s="323">
        <v>-0.10000000000002274</v>
      </c>
      <c r="AC34" s="323">
        <v>103.39000000000001</v>
      </c>
      <c r="AD34" s="323">
        <v>2.1</v>
      </c>
    </row>
    <row r="35" spans="1:30" s="263" customFormat="1" ht="15.75">
      <c r="A35" s="512">
        <v>8</v>
      </c>
      <c r="B35" s="550"/>
      <c r="C35" s="537" t="s">
        <v>608</v>
      </c>
      <c r="D35" s="350">
        <v>2017</v>
      </c>
      <c r="E35" s="351" t="s">
        <v>128</v>
      </c>
      <c r="F35" s="352">
        <v>663.94</v>
      </c>
      <c r="G35" s="352">
        <v>4.1500000000000004</v>
      </c>
      <c r="H35" s="353"/>
      <c r="I35" s="354" t="s">
        <v>59</v>
      </c>
      <c r="J35" s="355">
        <v>4</v>
      </c>
      <c r="K35" s="323">
        <v>83.884615384615387</v>
      </c>
      <c r="L35" s="323">
        <v>65.923076923076934</v>
      </c>
      <c r="M35" s="323">
        <v>26</v>
      </c>
      <c r="N35" s="323">
        <v>7.1</v>
      </c>
      <c r="O35" s="323">
        <v>73</v>
      </c>
      <c r="P35" s="323">
        <v>14.92</v>
      </c>
      <c r="Q35" s="323">
        <v>1.7</v>
      </c>
      <c r="R35" s="324" t="s">
        <v>48</v>
      </c>
      <c r="S35" s="318">
        <v>63</v>
      </c>
      <c r="T35" s="356"/>
      <c r="U35" s="357">
        <v>3</v>
      </c>
      <c r="V35" s="357">
        <v>4.25</v>
      </c>
      <c r="W35" s="358" t="s">
        <v>54</v>
      </c>
      <c r="X35" s="358">
        <v>5</v>
      </c>
      <c r="Y35" s="358" t="s">
        <v>50</v>
      </c>
      <c r="Z35" s="358" t="s">
        <v>121</v>
      </c>
      <c r="AA35" s="323">
        <v>142.9</v>
      </c>
      <c r="AB35" s="329">
        <v>-3</v>
      </c>
      <c r="AC35" s="329">
        <v>100.1</v>
      </c>
      <c r="AD35" s="323">
        <v>1.6111111111111112</v>
      </c>
    </row>
    <row r="36" spans="1:30" s="263" customFormat="1" ht="15.75">
      <c r="A36" s="512"/>
      <c r="B36" s="550"/>
      <c r="C36" s="538"/>
      <c r="D36" s="350">
        <v>2018</v>
      </c>
      <c r="E36" s="318" t="s">
        <v>124</v>
      </c>
      <c r="F36" s="319">
        <v>654.29999999999995</v>
      </c>
      <c r="G36" s="319">
        <v>2.9</v>
      </c>
      <c r="H36" s="320">
        <v>-1.169113648722133</v>
      </c>
      <c r="I36" s="354" t="s">
        <v>129</v>
      </c>
      <c r="J36" s="355">
        <v>11</v>
      </c>
      <c r="K36" s="330">
        <v>83.192307692307693</v>
      </c>
      <c r="L36" s="323">
        <v>65.3</v>
      </c>
      <c r="M36" s="324">
        <v>25</v>
      </c>
      <c r="N36" s="323">
        <v>4.5999999999999996</v>
      </c>
      <c r="O36" s="324">
        <v>72</v>
      </c>
      <c r="P36" s="323">
        <v>14.077999999999999</v>
      </c>
      <c r="Q36" s="323">
        <v>1.7</v>
      </c>
      <c r="R36" s="331" t="s">
        <v>53</v>
      </c>
      <c r="S36" s="318">
        <v>58</v>
      </c>
      <c r="T36" s="356"/>
      <c r="U36" s="357">
        <v>5</v>
      </c>
      <c r="V36" s="357">
        <v>4.25</v>
      </c>
      <c r="W36" s="358" t="s">
        <v>54</v>
      </c>
      <c r="X36" s="358">
        <v>3</v>
      </c>
      <c r="Y36" s="358" t="s">
        <v>50</v>
      </c>
      <c r="Z36" s="358" t="s">
        <v>119</v>
      </c>
      <c r="AA36" s="323">
        <v>146.19999999999999</v>
      </c>
      <c r="AB36" s="323">
        <v>-3.6</v>
      </c>
      <c r="AC36" s="323">
        <v>95.4</v>
      </c>
      <c r="AD36" s="323">
        <v>1.7</v>
      </c>
    </row>
    <row r="37" spans="1:30" s="264" customFormat="1" ht="15.75">
      <c r="A37" s="512"/>
      <c r="B37" s="550"/>
      <c r="C37" s="538"/>
      <c r="D37" s="332" t="s">
        <v>98</v>
      </c>
      <c r="E37" s="359"/>
      <c r="F37" s="333">
        <f>AVERAGE(F35:F36)</f>
        <v>659.12</v>
      </c>
      <c r="G37" s="333">
        <f>AVERAGE(G35:G36)</f>
        <v>3.5250000000000004</v>
      </c>
      <c r="H37" s="334"/>
      <c r="I37" s="360"/>
      <c r="J37" s="361"/>
      <c r="K37" s="337">
        <v>83.192307692307693</v>
      </c>
      <c r="L37" s="338">
        <v>65.3</v>
      </c>
      <c r="M37" s="339">
        <v>25</v>
      </c>
      <c r="N37" s="338">
        <v>4.5999999999999996</v>
      </c>
      <c r="O37" s="339">
        <v>72</v>
      </c>
      <c r="P37" s="338">
        <v>14.077999999999999</v>
      </c>
      <c r="Q37" s="338">
        <v>1.7</v>
      </c>
      <c r="R37" s="340" t="s">
        <v>53</v>
      </c>
      <c r="S37" s="362">
        <v>58</v>
      </c>
      <c r="T37" s="356"/>
      <c r="U37" s="363">
        <v>5</v>
      </c>
      <c r="V37" s="363">
        <v>4.25</v>
      </c>
      <c r="W37" s="364" t="s">
        <v>54</v>
      </c>
      <c r="X37" s="364">
        <v>5</v>
      </c>
      <c r="Y37" s="364" t="s">
        <v>50</v>
      </c>
      <c r="Z37" s="364" t="s">
        <v>122</v>
      </c>
      <c r="AA37" s="338">
        <f>AVERAGE(AA35:AA36)</f>
        <v>144.55000000000001</v>
      </c>
      <c r="AB37" s="338">
        <f>AVERAGE(AB35:AB36)</f>
        <v>-3.3</v>
      </c>
      <c r="AC37" s="338">
        <f>AVERAGE(AC35:AC36)</f>
        <v>97.75</v>
      </c>
      <c r="AD37" s="338">
        <v>1.6</v>
      </c>
    </row>
    <row r="38" spans="1:30" s="263" customFormat="1" ht="15.75">
      <c r="A38" s="512"/>
      <c r="B38" s="550"/>
      <c r="C38" s="539"/>
      <c r="D38" s="317">
        <v>2019</v>
      </c>
      <c r="E38" s="366" t="s">
        <v>130</v>
      </c>
      <c r="F38" s="319">
        <v>685.64300000000003</v>
      </c>
      <c r="G38" s="319">
        <v>4.795115166521474</v>
      </c>
      <c r="H38" s="320"/>
      <c r="I38" s="354" t="s">
        <v>52</v>
      </c>
      <c r="J38" s="355">
        <v>4</v>
      </c>
      <c r="K38" s="330">
        <v>84.3</v>
      </c>
      <c r="L38" s="323">
        <v>72.2</v>
      </c>
      <c r="M38" s="324">
        <v>17</v>
      </c>
      <c r="N38" s="323">
        <v>3</v>
      </c>
      <c r="O38" s="324">
        <v>70</v>
      </c>
      <c r="P38" s="323">
        <v>15</v>
      </c>
      <c r="Q38" s="323">
        <v>1.7</v>
      </c>
      <c r="R38" s="331" t="s">
        <v>74</v>
      </c>
      <c r="S38" s="318">
        <v>58</v>
      </c>
      <c r="T38" s="356"/>
      <c r="U38" s="357"/>
      <c r="V38" s="357"/>
      <c r="W38" s="358"/>
      <c r="X38" s="358"/>
      <c r="Y38" s="358"/>
      <c r="Z38" s="358" t="s">
        <v>121</v>
      </c>
      <c r="AA38" s="323">
        <v>145.1</v>
      </c>
      <c r="AB38" s="323">
        <v>-2.7000000000000171</v>
      </c>
      <c r="AC38" s="323">
        <v>94.39</v>
      </c>
      <c r="AD38" s="323">
        <v>1.6</v>
      </c>
    </row>
    <row r="39" spans="1:30" s="263" customFormat="1" ht="15.75">
      <c r="A39" s="512">
        <v>9</v>
      </c>
      <c r="B39" s="550"/>
      <c r="C39" s="540" t="s">
        <v>611</v>
      </c>
      <c r="D39" s="350">
        <v>2017</v>
      </c>
      <c r="E39" s="351" t="s">
        <v>132</v>
      </c>
      <c r="F39" s="352">
        <v>645.32000000000005</v>
      </c>
      <c r="G39" s="352">
        <v>1.23</v>
      </c>
      <c r="H39" s="353"/>
      <c r="I39" s="354" t="s">
        <v>125</v>
      </c>
      <c r="J39" s="355">
        <v>10</v>
      </c>
      <c r="K39" s="323">
        <v>84.230769230769226</v>
      </c>
      <c r="L39" s="323">
        <v>69.815384615384616</v>
      </c>
      <c r="M39" s="323">
        <v>41</v>
      </c>
      <c r="N39" s="323">
        <v>13.5</v>
      </c>
      <c r="O39" s="323">
        <v>68</v>
      </c>
      <c r="P39" s="323">
        <v>15.333</v>
      </c>
      <c r="Q39" s="323">
        <v>1.8</v>
      </c>
      <c r="R39" s="324" t="s">
        <v>48</v>
      </c>
      <c r="S39" s="318">
        <v>66</v>
      </c>
      <c r="T39" s="356"/>
      <c r="U39" s="357">
        <v>3</v>
      </c>
      <c r="V39" s="357">
        <v>3</v>
      </c>
      <c r="W39" s="358" t="s">
        <v>49</v>
      </c>
      <c r="X39" s="358">
        <v>5</v>
      </c>
      <c r="Y39" s="358" t="s">
        <v>50</v>
      </c>
      <c r="Z39" s="358" t="s">
        <v>121</v>
      </c>
      <c r="AA39" s="323">
        <v>144.5</v>
      </c>
      <c r="AB39" s="329">
        <v>-1.4</v>
      </c>
      <c r="AC39" s="329">
        <v>103</v>
      </c>
      <c r="AD39" s="323">
        <v>1.8333333333333333</v>
      </c>
    </row>
    <row r="40" spans="1:30" s="263" customFormat="1" ht="15.75">
      <c r="A40" s="512"/>
      <c r="B40" s="550"/>
      <c r="C40" s="541"/>
      <c r="D40" s="350">
        <v>2018</v>
      </c>
      <c r="E40" s="318" t="s">
        <v>12</v>
      </c>
      <c r="F40" s="319">
        <v>651.9</v>
      </c>
      <c r="G40" s="319">
        <v>2.6</v>
      </c>
      <c r="H40" s="320">
        <v>-1.5316295087910075</v>
      </c>
      <c r="I40" s="354" t="s">
        <v>120</v>
      </c>
      <c r="J40" s="355">
        <v>13</v>
      </c>
      <c r="K40" s="330">
        <v>83.15384615384616</v>
      </c>
      <c r="L40" s="323">
        <v>67.139153846153832</v>
      </c>
      <c r="M40" s="324">
        <v>31</v>
      </c>
      <c r="N40" s="323">
        <v>5.3</v>
      </c>
      <c r="O40" s="324">
        <v>70</v>
      </c>
      <c r="P40" s="323">
        <v>14.93</v>
      </c>
      <c r="Q40" s="323">
        <v>1.7</v>
      </c>
      <c r="R40" s="331" t="s">
        <v>57</v>
      </c>
      <c r="S40" s="318">
        <v>61</v>
      </c>
      <c r="T40" s="356"/>
      <c r="U40" s="357">
        <v>3</v>
      </c>
      <c r="V40" s="357">
        <v>3.75</v>
      </c>
      <c r="W40" s="358" t="s">
        <v>49</v>
      </c>
      <c r="X40" s="358">
        <v>5</v>
      </c>
      <c r="Y40" s="358" t="s">
        <v>58</v>
      </c>
      <c r="Z40" s="358" t="s">
        <v>121</v>
      </c>
      <c r="AA40" s="323">
        <v>148.30000000000001</v>
      </c>
      <c r="AB40" s="323">
        <v>-1.5</v>
      </c>
      <c r="AC40" s="323">
        <v>98.1</v>
      </c>
      <c r="AD40" s="323">
        <v>1.7</v>
      </c>
    </row>
    <row r="41" spans="1:30" s="264" customFormat="1" ht="15.75">
      <c r="A41" s="512"/>
      <c r="B41" s="550"/>
      <c r="C41" s="541"/>
      <c r="D41" s="332" t="s">
        <v>98</v>
      </c>
      <c r="E41" s="367"/>
      <c r="F41" s="333">
        <f>AVERAGE(F39:F40)</f>
        <v>648.61</v>
      </c>
      <c r="G41" s="333">
        <f>AVERAGE(G39:G40)</f>
        <v>1.915</v>
      </c>
      <c r="H41" s="334"/>
      <c r="I41" s="360"/>
      <c r="J41" s="361"/>
      <c r="K41" s="337">
        <v>83.15384615384616</v>
      </c>
      <c r="L41" s="338">
        <v>67.139153846153832</v>
      </c>
      <c r="M41" s="339">
        <v>31</v>
      </c>
      <c r="N41" s="338">
        <v>5.3</v>
      </c>
      <c r="O41" s="339">
        <v>70</v>
      </c>
      <c r="P41" s="338">
        <v>14.93</v>
      </c>
      <c r="Q41" s="338">
        <v>1.7</v>
      </c>
      <c r="R41" s="340" t="s">
        <v>57</v>
      </c>
      <c r="S41" s="362">
        <v>61</v>
      </c>
      <c r="T41" s="356"/>
      <c r="U41" s="363">
        <v>3</v>
      </c>
      <c r="V41" s="363">
        <v>3.75</v>
      </c>
      <c r="W41" s="364" t="s">
        <v>49</v>
      </c>
      <c r="X41" s="364">
        <v>5</v>
      </c>
      <c r="Y41" s="364" t="s">
        <v>58</v>
      </c>
      <c r="Z41" s="364" t="s">
        <v>122</v>
      </c>
      <c r="AA41" s="338">
        <f>AVERAGE(AA39:AA40)</f>
        <v>146.4</v>
      </c>
      <c r="AB41" s="338">
        <f>AVERAGE(AB39:AB40)</f>
        <v>-1.45</v>
      </c>
      <c r="AC41" s="338">
        <f>AVERAGE(AC39:AC40)</f>
        <v>100.55</v>
      </c>
      <c r="AD41" s="338">
        <v>1.7</v>
      </c>
    </row>
    <row r="42" spans="1:30" s="263" customFormat="1" ht="15.75">
      <c r="A42" s="512"/>
      <c r="B42" s="550"/>
      <c r="C42" s="542"/>
      <c r="D42" s="317">
        <v>2019</v>
      </c>
      <c r="E42" s="350" t="s">
        <v>133</v>
      </c>
      <c r="F42" s="319">
        <v>696.81700000000001</v>
      </c>
      <c r="G42" s="319">
        <v>6.5029727788222029</v>
      </c>
      <c r="H42" s="320"/>
      <c r="I42" s="354" t="s">
        <v>52</v>
      </c>
      <c r="J42" s="355">
        <v>1</v>
      </c>
      <c r="K42" s="323">
        <v>84.1</v>
      </c>
      <c r="L42" s="323">
        <v>71.400000000000006</v>
      </c>
      <c r="M42" s="323">
        <v>48</v>
      </c>
      <c r="N42" s="323">
        <v>7.8</v>
      </c>
      <c r="O42" s="323">
        <v>58</v>
      </c>
      <c r="P42" s="323">
        <v>16</v>
      </c>
      <c r="Q42" s="323">
        <v>1.7</v>
      </c>
      <c r="R42" s="346" t="s">
        <v>57</v>
      </c>
      <c r="S42" s="318">
        <v>55</v>
      </c>
      <c r="T42" s="356"/>
      <c r="U42" s="357"/>
      <c r="V42" s="357"/>
      <c r="W42" s="358"/>
      <c r="X42" s="358"/>
      <c r="Y42" s="358"/>
      <c r="Z42" s="358" t="s">
        <v>121</v>
      </c>
      <c r="AA42" s="323">
        <v>146.5</v>
      </c>
      <c r="AB42" s="323">
        <v>-1.3000000000000114</v>
      </c>
      <c r="AC42" s="323">
        <v>96.4</v>
      </c>
      <c r="AD42" s="323">
        <v>1.8</v>
      </c>
    </row>
    <row r="43" spans="1:30" s="110" customFormat="1" ht="15.75">
      <c r="A43" s="512" t="s">
        <v>113</v>
      </c>
      <c r="B43" s="550"/>
      <c r="C43" s="543" t="s">
        <v>134</v>
      </c>
      <c r="D43" s="350">
        <v>2017</v>
      </c>
      <c r="E43" s="351" t="s">
        <v>15</v>
      </c>
      <c r="F43" s="352">
        <v>637.46</v>
      </c>
      <c r="G43" s="352"/>
      <c r="H43" s="353"/>
      <c r="I43" s="354"/>
      <c r="J43" s="355">
        <v>12</v>
      </c>
      <c r="K43" s="323">
        <v>84.84615384615384</v>
      </c>
      <c r="L43" s="323">
        <v>66.269230769230774</v>
      </c>
      <c r="M43" s="323">
        <v>45</v>
      </c>
      <c r="N43" s="323">
        <v>13.7</v>
      </c>
      <c r="O43" s="323">
        <v>63</v>
      </c>
      <c r="P43" s="323">
        <v>15.728999999999999</v>
      </c>
      <c r="Q43" s="323">
        <v>1.8</v>
      </c>
      <c r="R43" s="324" t="s">
        <v>48</v>
      </c>
      <c r="S43" s="318">
        <v>58</v>
      </c>
      <c r="T43" s="356"/>
      <c r="U43" s="357">
        <v>5</v>
      </c>
      <c r="V43" s="357">
        <v>4.75</v>
      </c>
      <c r="W43" s="358" t="s">
        <v>54</v>
      </c>
      <c r="X43" s="358">
        <v>5</v>
      </c>
      <c r="Y43" s="358" t="s">
        <v>58</v>
      </c>
      <c r="Z43" s="358" t="s">
        <v>121</v>
      </c>
      <c r="AA43" s="323">
        <v>145.9</v>
      </c>
      <c r="AB43" s="329"/>
      <c r="AC43" s="329">
        <v>100.5</v>
      </c>
      <c r="AD43" s="323"/>
    </row>
    <row r="44" spans="1:30" s="110" customFormat="1" ht="15.75">
      <c r="A44" s="512"/>
      <c r="B44" s="550"/>
      <c r="C44" s="538"/>
      <c r="D44" s="350">
        <v>2018</v>
      </c>
      <c r="E44" s="368" t="s">
        <v>135</v>
      </c>
      <c r="F44" s="352">
        <v>635.70000000000005</v>
      </c>
      <c r="G44" s="352"/>
      <c r="H44" s="353"/>
      <c r="I44" s="354"/>
      <c r="J44" s="355">
        <v>15</v>
      </c>
      <c r="K44" s="330">
        <v>83.423076923076934</v>
      </c>
      <c r="L44" s="323">
        <v>65.903769230769242</v>
      </c>
      <c r="M44" s="324">
        <v>17</v>
      </c>
      <c r="N44" s="323">
        <v>3.3</v>
      </c>
      <c r="O44" s="324">
        <v>65</v>
      </c>
      <c r="P44" s="323">
        <v>15.62</v>
      </c>
      <c r="Q44" s="323">
        <v>1.8</v>
      </c>
      <c r="R44" s="369" t="s">
        <v>53</v>
      </c>
      <c r="S44" s="370">
        <v>60</v>
      </c>
      <c r="T44" s="371"/>
      <c r="U44" s="372">
        <v>5</v>
      </c>
      <c r="V44" s="372">
        <v>5.5</v>
      </c>
      <c r="W44" s="358" t="s">
        <v>54</v>
      </c>
      <c r="X44" s="358">
        <v>5</v>
      </c>
      <c r="Y44" s="358" t="s">
        <v>58</v>
      </c>
      <c r="Z44" s="358" t="s">
        <v>121</v>
      </c>
      <c r="AA44" s="323">
        <v>149.80000000000001</v>
      </c>
      <c r="AB44" s="329"/>
      <c r="AC44" s="329">
        <v>94.6</v>
      </c>
      <c r="AD44" s="373"/>
    </row>
    <row r="45" spans="1:30" s="120" customFormat="1" ht="15.75">
      <c r="A45" s="512"/>
      <c r="B45" s="551"/>
      <c r="C45" s="539"/>
      <c r="D45" s="317">
        <v>2019</v>
      </c>
      <c r="E45" s="368" t="s">
        <v>136</v>
      </c>
      <c r="F45" s="352">
        <v>654.27099999999996</v>
      </c>
      <c r="G45" s="352"/>
      <c r="H45" s="353"/>
      <c r="I45" s="354"/>
      <c r="J45" s="355">
        <v>5</v>
      </c>
      <c r="K45" s="323">
        <v>84.5</v>
      </c>
      <c r="L45" s="323">
        <v>72.2</v>
      </c>
      <c r="M45" s="323">
        <v>49</v>
      </c>
      <c r="N45" s="323">
        <v>8.8000000000000007</v>
      </c>
      <c r="O45" s="323">
        <v>63</v>
      </c>
      <c r="P45" s="323">
        <v>16.600000000000001</v>
      </c>
      <c r="Q45" s="323">
        <v>1.7</v>
      </c>
      <c r="R45" s="346" t="s">
        <v>57</v>
      </c>
      <c r="S45" s="318">
        <v>56</v>
      </c>
      <c r="T45" s="356"/>
      <c r="U45" s="357"/>
      <c r="V45" s="357"/>
      <c r="W45" s="358"/>
      <c r="X45" s="358"/>
      <c r="Y45" s="358"/>
      <c r="Z45" s="358" t="s">
        <v>121</v>
      </c>
      <c r="AA45" s="323">
        <v>147.80000000000001</v>
      </c>
      <c r="AB45" s="329"/>
      <c r="AC45" s="329">
        <v>93.66</v>
      </c>
      <c r="AD45" s="323"/>
    </row>
    <row r="46" spans="1:30" s="263" customFormat="1" ht="15.75">
      <c r="A46" s="512">
        <v>10</v>
      </c>
      <c r="B46" s="520" t="s">
        <v>577</v>
      </c>
      <c r="C46" s="537" t="s">
        <v>614</v>
      </c>
      <c r="D46" s="350">
        <v>2017</v>
      </c>
      <c r="E46" s="351" t="s">
        <v>137</v>
      </c>
      <c r="F46" s="374">
        <v>656.2</v>
      </c>
      <c r="G46" s="374">
        <v>8.9600000000000009</v>
      </c>
      <c r="H46" s="375"/>
      <c r="I46" s="355" t="s">
        <v>52</v>
      </c>
      <c r="J46" s="376">
        <v>2</v>
      </c>
      <c r="K46" s="323">
        <v>83.269230769230759</v>
      </c>
      <c r="L46" s="323">
        <v>64.92307692307692</v>
      </c>
      <c r="M46" s="323">
        <v>23</v>
      </c>
      <c r="N46" s="323">
        <v>6.7</v>
      </c>
      <c r="O46" s="323">
        <v>60</v>
      </c>
      <c r="P46" s="323">
        <v>15.406000000000001</v>
      </c>
      <c r="Q46" s="323">
        <v>1.7</v>
      </c>
      <c r="R46" s="324" t="s">
        <v>48</v>
      </c>
      <c r="S46" s="318">
        <v>66</v>
      </c>
      <c r="T46" s="356"/>
      <c r="U46" s="377">
        <v>3</v>
      </c>
      <c r="V46" s="377">
        <v>4.25</v>
      </c>
      <c r="W46" s="378" t="s">
        <v>54</v>
      </c>
      <c r="X46" s="378">
        <v>5</v>
      </c>
      <c r="Y46" s="358" t="s">
        <v>50</v>
      </c>
      <c r="Z46" s="358" t="s">
        <v>121</v>
      </c>
      <c r="AA46" s="323">
        <v>142.1</v>
      </c>
      <c r="AB46" s="323">
        <v>-0.1</v>
      </c>
      <c r="AC46" s="323">
        <v>93.4</v>
      </c>
      <c r="AD46" s="323">
        <v>2.3125</v>
      </c>
    </row>
    <row r="47" spans="1:30" s="263" customFormat="1" ht="15.75">
      <c r="A47" s="512"/>
      <c r="B47" s="520"/>
      <c r="C47" s="538"/>
      <c r="D47" s="350">
        <v>2018</v>
      </c>
      <c r="E47" s="318" t="s">
        <v>16</v>
      </c>
      <c r="F47" s="374">
        <v>673.1</v>
      </c>
      <c r="G47" s="374">
        <v>7.2</v>
      </c>
      <c r="H47" s="375">
        <v>1.0584790931611843</v>
      </c>
      <c r="I47" s="355" t="s">
        <v>65</v>
      </c>
      <c r="J47" s="376">
        <v>5</v>
      </c>
      <c r="K47" s="330">
        <v>83.884615384615387</v>
      </c>
      <c r="L47" s="323">
        <v>70.110961538461538</v>
      </c>
      <c r="M47" s="324">
        <v>29</v>
      </c>
      <c r="N47" s="323">
        <v>5.3</v>
      </c>
      <c r="O47" s="324">
        <v>65</v>
      </c>
      <c r="P47" s="323">
        <v>15.115</v>
      </c>
      <c r="Q47" s="323">
        <v>1.7</v>
      </c>
      <c r="R47" s="331" t="s">
        <v>57</v>
      </c>
      <c r="S47" s="318">
        <v>61</v>
      </c>
      <c r="T47" s="356"/>
      <c r="U47" s="357">
        <v>5</v>
      </c>
      <c r="V47" s="357">
        <v>5</v>
      </c>
      <c r="W47" s="350" t="s">
        <v>54</v>
      </c>
      <c r="X47" s="358">
        <v>5</v>
      </c>
      <c r="Y47" s="358" t="s">
        <v>71</v>
      </c>
      <c r="Z47" s="358" t="s">
        <v>121</v>
      </c>
      <c r="AA47" s="323">
        <v>143.69999999999999</v>
      </c>
      <c r="AB47" s="323">
        <v>0.2</v>
      </c>
      <c r="AC47" s="323">
        <v>91.8</v>
      </c>
      <c r="AD47" s="323">
        <v>2.6</v>
      </c>
    </row>
    <row r="48" spans="1:30" s="264" customFormat="1" ht="15.75">
      <c r="A48" s="512"/>
      <c r="B48" s="520"/>
      <c r="C48" s="538"/>
      <c r="D48" s="332" t="s">
        <v>98</v>
      </c>
      <c r="E48" s="359"/>
      <c r="F48" s="333">
        <f>AVERAGE(F46:F47)</f>
        <v>664.65000000000009</v>
      </c>
      <c r="G48" s="333">
        <f>AVERAGE(G46:G47)</f>
        <v>8.08</v>
      </c>
      <c r="H48" s="379"/>
      <c r="I48" s="361"/>
      <c r="J48" s="380"/>
      <c r="K48" s="337">
        <v>83.884615384615387</v>
      </c>
      <c r="L48" s="338">
        <v>70.110961538461538</v>
      </c>
      <c r="M48" s="339">
        <v>29</v>
      </c>
      <c r="N48" s="338">
        <v>5.3</v>
      </c>
      <c r="O48" s="339">
        <v>65</v>
      </c>
      <c r="P48" s="338">
        <v>15.115</v>
      </c>
      <c r="Q48" s="338">
        <v>1.7</v>
      </c>
      <c r="R48" s="340" t="s">
        <v>57</v>
      </c>
      <c r="S48" s="381">
        <v>61</v>
      </c>
      <c r="T48" s="359"/>
      <c r="U48" s="363">
        <v>5</v>
      </c>
      <c r="V48" s="363">
        <v>5</v>
      </c>
      <c r="W48" s="367" t="s">
        <v>54</v>
      </c>
      <c r="X48" s="364">
        <v>5</v>
      </c>
      <c r="Y48" s="364" t="s">
        <v>71</v>
      </c>
      <c r="Z48" s="364" t="s">
        <v>122</v>
      </c>
      <c r="AA48" s="338">
        <f>AVERAGE(AA46:AA47)</f>
        <v>142.89999999999998</v>
      </c>
      <c r="AB48" s="338">
        <f>AVERAGE(AB46:AB47)</f>
        <v>0.05</v>
      </c>
      <c r="AC48" s="338">
        <f>AVERAGE(AC46:AC47)</f>
        <v>92.6</v>
      </c>
      <c r="AD48" s="338">
        <v>2.4</v>
      </c>
    </row>
    <row r="49" spans="1:30" s="263" customFormat="1" ht="15.75">
      <c r="A49" s="512"/>
      <c r="B49" s="520"/>
      <c r="C49" s="539"/>
      <c r="D49" s="317">
        <v>2019</v>
      </c>
      <c r="E49" s="351" t="s">
        <v>138</v>
      </c>
      <c r="F49" s="319">
        <v>720.84799999999996</v>
      </c>
      <c r="G49" s="319">
        <v>9.3005413109732924</v>
      </c>
      <c r="H49" s="375"/>
      <c r="I49" s="355" t="s">
        <v>52</v>
      </c>
      <c r="J49" s="376">
        <v>1</v>
      </c>
      <c r="K49" s="330">
        <v>83.5</v>
      </c>
      <c r="L49" s="323">
        <v>69.900000000000006</v>
      </c>
      <c r="M49" s="324">
        <v>20</v>
      </c>
      <c r="N49" s="323">
        <v>4.8</v>
      </c>
      <c r="O49" s="324">
        <v>63</v>
      </c>
      <c r="P49" s="323">
        <v>16.600000000000001</v>
      </c>
      <c r="Q49" s="323">
        <v>1.6</v>
      </c>
      <c r="R49" s="331" t="s">
        <v>53</v>
      </c>
      <c r="S49" s="382">
        <v>54</v>
      </c>
      <c r="T49" s="359"/>
      <c r="U49" s="357"/>
      <c r="V49" s="357"/>
      <c r="W49" s="350"/>
      <c r="X49" s="358"/>
      <c r="Y49" s="358"/>
      <c r="Z49" s="358" t="s">
        <v>119</v>
      </c>
      <c r="AA49" s="323">
        <v>146.9</v>
      </c>
      <c r="AB49" s="323">
        <v>-1.6999999999999886</v>
      </c>
      <c r="AC49" s="323">
        <v>88.14</v>
      </c>
      <c r="AD49" s="323">
        <v>2.2000000000000002</v>
      </c>
    </row>
    <row r="50" spans="1:30" s="263" customFormat="1" ht="15.75">
      <c r="A50" s="512">
        <v>11</v>
      </c>
      <c r="B50" s="520"/>
      <c r="C50" s="537" t="s">
        <v>618</v>
      </c>
      <c r="D50" s="350">
        <v>2017</v>
      </c>
      <c r="E50" s="351" t="s">
        <v>139</v>
      </c>
      <c r="F50" s="374">
        <v>652.4</v>
      </c>
      <c r="G50" s="374">
        <v>8.33</v>
      </c>
      <c r="H50" s="375"/>
      <c r="I50" s="355" t="s">
        <v>52</v>
      </c>
      <c r="J50" s="376">
        <v>4</v>
      </c>
      <c r="K50" s="323">
        <v>83.461538461538453</v>
      </c>
      <c r="L50" s="323">
        <v>66.461538461538467</v>
      </c>
      <c r="M50" s="323">
        <v>37</v>
      </c>
      <c r="N50" s="323">
        <v>10.4</v>
      </c>
      <c r="O50" s="323">
        <v>69</v>
      </c>
      <c r="P50" s="323">
        <v>13.992000000000001</v>
      </c>
      <c r="Q50" s="323">
        <v>1.8</v>
      </c>
      <c r="R50" s="324" t="s">
        <v>48</v>
      </c>
      <c r="S50" s="318">
        <v>64</v>
      </c>
      <c r="T50" s="356"/>
      <c r="U50" s="377">
        <v>5</v>
      </c>
      <c r="V50" s="377">
        <v>5</v>
      </c>
      <c r="W50" s="378" t="s">
        <v>54</v>
      </c>
      <c r="X50" s="378">
        <v>5</v>
      </c>
      <c r="Y50" s="358" t="s">
        <v>58</v>
      </c>
      <c r="Z50" s="358" t="s">
        <v>121</v>
      </c>
      <c r="AA50" s="323">
        <v>141.80000000000001</v>
      </c>
      <c r="AB50" s="323">
        <v>-0.4</v>
      </c>
      <c r="AC50" s="323">
        <v>100.2</v>
      </c>
      <c r="AD50" s="323">
        <v>1.5</v>
      </c>
    </row>
    <row r="51" spans="1:30" s="263" customFormat="1" ht="15.75">
      <c r="A51" s="512"/>
      <c r="B51" s="520"/>
      <c r="C51" s="538"/>
      <c r="D51" s="350">
        <v>2018</v>
      </c>
      <c r="E51" s="318" t="s">
        <v>140</v>
      </c>
      <c r="F51" s="374">
        <v>662.1</v>
      </c>
      <c r="G51" s="374">
        <v>5.5</v>
      </c>
      <c r="H51" s="375">
        <v>-0.59304856992717203</v>
      </c>
      <c r="I51" s="355" t="s">
        <v>65</v>
      </c>
      <c r="J51" s="376">
        <v>7</v>
      </c>
      <c r="K51" s="330">
        <v>83.92307692307692</v>
      </c>
      <c r="L51" s="323">
        <v>71.627769230769232</v>
      </c>
      <c r="M51" s="324">
        <v>21</v>
      </c>
      <c r="N51" s="323">
        <v>6.5</v>
      </c>
      <c r="O51" s="324">
        <v>72</v>
      </c>
      <c r="P51" s="323">
        <v>14.678000000000001</v>
      </c>
      <c r="Q51" s="323">
        <v>1.8</v>
      </c>
      <c r="R51" s="331" t="s">
        <v>57</v>
      </c>
      <c r="S51" s="318">
        <v>60</v>
      </c>
      <c r="T51" s="356"/>
      <c r="U51" s="357">
        <v>5</v>
      </c>
      <c r="V51" s="357">
        <v>5</v>
      </c>
      <c r="W51" s="350" t="s">
        <v>54</v>
      </c>
      <c r="X51" s="358">
        <v>5</v>
      </c>
      <c r="Y51" s="358" t="s">
        <v>58</v>
      </c>
      <c r="Z51" s="358" t="s">
        <v>121</v>
      </c>
      <c r="AA51" s="323">
        <v>142.1</v>
      </c>
      <c r="AB51" s="323">
        <v>-1.4</v>
      </c>
      <c r="AC51" s="323">
        <v>100.1</v>
      </c>
      <c r="AD51" s="323">
        <v>1.5</v>
      </c>
    </row>
    <row r="52" spans="1:30" s="264" customFormat="1" ht="15.75">
      <c r="A52" s="512"/>
      <c r="B52" s="520"/>
      <c r="C52" s="538"/>
      <c r="D52" s="332" t="s">
        <v>98</v>
      </c>
      <c r="E52" s="359"/>
      <c r="F52" s="333">
        <f>AVERAGE(F50:F51)</f>
        <v>657.25</v>
      </c>
      <c r="G52" s="333">
        <f>AVERAGE(G50:G51)</f>
        <v>6.915</v>
      </c>
      <c r="H52" s="379"/>
      <c r="I52" s="361"/>
      <c r="J52" s="380"/>
      <c r="K52" s="337">
        <v>83.92307692307692</v>
      </c>
      <c r="L52" s="338">
        <v>71.627769230769232</v>
      </c>
      <c r="M52" s="339">
        <v>21</v>
      </c>
      <c r="N52" s="338">
        <v>6.5</v>
      </c>
      <c r="O52" s="339">
        <v>72</v>
      </c>
      <c r="P52" s="338">
        <v>14.678000000000001</v>
      </c>
      <c r="Q52" s="338">
        <v>1.8</v>
      </c>
      <c r="R52" s="340" t="s">
        <v>57</v>
      </c>
      <c r="S52" s="362">
        <v>60</v>
      </c>
      <c r="T52" s="356"/>
      <c r="U52" s="363">
        <v>5</v>
      </c>
      <c r="V52" s="363">
        <v>5</v>
      </c>
      <c r="W52" s="367" t="s">
        <v>54</v>
      </c>
      <c r="X52" s="364">
        <v>5</v>
      </c>
      <c r="Y52" s="364" t="s">
        <v>58</v>
      </c>
      <c r="Z52" s="364" t="s">
        <v>122</v>
      </c>
      <c r="AA52" s="338">
        <f>AVERAGE(AA50:AA51)</f>
        <v>141.94999999999999</v>
      </c>
      <c r="AB52" s="338">
        <f>AVERAGE(AB50:AB51)</f>
        <v>-0.89999999999999991</v>
      </c>
      <c r="AC52" s="338">
        <f>AVERAGE(AC50:AC51)</f>
        <v>100.15</v>
      </c>
      <c r="AD52" s="338">
        <v>1.5</v>
      </c>
    </row>
    <row r="53" spans="1:30" s="263" customFormat="1" ht="15.75">
      <c r="A53" s="512"/>
      <c r="B53" s="520"/>
      <c r="C53" s="539"/>
      <c r="D53" s="317">
        <v>2019</v>
      </c>
      <c r="E53" s="351" t="s">
        <v>141</v>
      </c>
      <c r="F53" s="319">
        <v>694.27699999999993</v>
      </c>
      <c r="G53" s="319">
        <v>5.2716410668526548</v>
      </c>
      <c r="H53" s="375"/>
      <c r="I53" s="355" t="s">
        <v>52</v>
      </c>
      <c r="J53" s="376">
        <v>3</v>
      </c>
      <c r="K53" s="330">
        <v>85.2</v>
      </c>
      <c r="L53" s="323">
        <v>74.7</v>
      </c>
      <c r="M53" s="324">
        <v>15</v>
      </c>
      <c r="N53" s="323">
        <v>4.5</v>
      </c>
      <c r="O53" s="324">
        <v>60</v>
      </c>
      <c r="P53" s="323">
        <v>15.9</v>
      </c>
      <c r="Q53" s="323">
        <v>1.6</v>
      </c>
      <c r="R53" s="331" t="s">
        <v>53</v>
      </c>
      <c r="S53" s="318">
        <v>58</v>
      </c>
      <c r="T53" s="356"/>
      <c r="U53" s="357"/>
      <c r="V53" s="357"/>
      <c r="W53" s="350"/>
      <c r="X53" s="358"/>
      <c r="Y53" s="358"/>
      <c r="Z53" s="358" t="s">
        <v>119</v>
      </c>
      <c r="AA53" s="323">
        <v>147</v>
      </c>
      <c r="AB53" s="323">
        <v>-1.5999999999999943</v>
      </c>
      <c r="AC53" s="323">
        <v>91.84</v>
      </c>
      <c r="AD53" s="323">
        <v>1.7</v>
      </c>
    </row>
    <row r="54" spans="1:30" s="263" customFormat="1" ht="15.75">
      <c r="A54" s="512">
        <v>12</v>
      </c>
      <c r="B54" s="520"/>
      <c r="C54" s="537" t="s">
        <v>620</v>
      </c>
      <c r="D54" s="350">
        <v>2017</v>
      </c>
      <c r="E54" s="351" t="s">
        <v>142</v>
      </c>
      <c r="F54" s="374">
        <v>641.1</v>
      </c>
      <c r="G54" s="374">
        <v>6.46</v>
      </c>
      <c r="H54" s="375"/>
      <c r="I54" s="355" t="s">
        <v>52</v>
      </c>
      <c r="J54" s="376">
        <v>7</v>
      </c>
      <c r="K54" s="323">
        <v>84.307692307692321</v>
      </c>
      <c r="L54" s="323">
        <v>69.115384615384613</v>
      </c>
      <c r="M54" s="323">
        <v>41</v>
      </c>
      <c r="N54" s="323">
        <v>12.4</v>
      </c>
      <c r="O54" s="323">
        <v>60</v>
      </c>
      <c r="P54" s="323">
        <v>14.471</v>
      </c>
      <c r="Q54" s="323">
        <v>1.8</v>
      </c>
      <c r="R54" s="324" t="s">
        <v>48</v>
      </c>
      <c r="S54" s="318">
        <v>65</v>
      </c>
      <c r="T54" s="356"/>
      <c r="U54" s="377">
        <v>5</v>
      </c>
      <c r="V54" s="377">
        <v>4.75</v>
      </c>
      <c r="W54" s="378" t="s">
        <v>54</v>
      </c>
      <c r="X54" s="378">
        <v>5</v>
      </c>
      <c r="Y54" s="358" t="s">
        <v>58</v>
      </c>
      <c r="Z54" s="358" t="s">
        <v>119</v>
      </c>
      <c r="AA54" s="323">
        <v>140.9</v>
      </c>
      <c r="AB54" s="323">
        <v>-1.3</v>
      </c>
      <c r="AC54" s="323">
        <v>95.7</v>
      </c>
      <c r="AD54" s="323">
        <v>2</v>
      </c>
    </row>
    <row r="55" spans="1:30" s="263" customFormat="1" ht="15.75">
      <c r="A55" s="512"/>
      <c r="B55" s="520"/>
      <c r="C55" s="538"/>
      <c r="D55" s="350">
        <v>2018</v>
      </c>
      <c r="E55" s="318" t="s">
        <v>137</v>
      </c>
      <c r="F55" s="374">
        <v>660.5</v>
      </c>
      <c r="G55" s="374">
        <v>5.3</v>
      </c>
      <c r="H55" s="375">
        <v>-0.83327077546730044</v>
      </c>
      <c r="I55" s="355" t="s">
        <v>65</v>
      </c>
      <c r="J55" s="376">
        <v>8</v>
      </c>
      <c r="K55" s="330">
        <v>84.5</v>
      </c>
      <c r="L55" s="323">
        <v>70.523384615384629</v>
      </c>
      <c r="M55" s="324">
        <v>38</v>
      </c>
      <c r="N55" s="323">
        <v>12.5</v>
      </c>
      <c r="O55" s="324">
        <v>72</v>
      </c>
      <c r="P55" s="323">
        <v>13.93</v>
      </c>
      <c r="Q55" s="323">
        <v>1.8</v>
      </c>
      <c r="R55" s="331" t="s">
        <v>57</v>
      </c>
      <c r="S55" s="318">
        <v>58</v>
      </c>
      <c r="T55" s="356"/>
      <c r="U55" s="357">
        <v>5</v>
      </c>
      <c r="V55" s="357">
        <v>4.75</v>
      </c>
      <c r="W55" s="350" t="s">
        <v>54</v>
      </c>
      <c r="X55" s="358">
        <v>5</v>
      </c>
      <c r="Y55" s="358" t="s">
        <v>58</v>
      </c>
      <c r="Z55" s="358" t="s">
        <v>119</v>
      </c>
      <c r="AA55" s="323">
        <v>142.5</v>
      </c>
      <c r="AB55" s="323">
        <v>-1</v>
      </c>
      <c r="AC55" s="323">
        <v>94.2</v>
      </c>
      <c r="AD55" s="323">
        <v>2</v>
      </c>
    </row>
    <row r="56" spans="1:30" s="264" customFormat="1" ht="15.75">
      <c r="A56" s="512"/>
      <c r="B56" s="520"/>
      <c r="C56" s="538"/>
      <c r="D56" s="332" t="s">
        <v>98</v>
      </c>
      <c r="E56" s="359"/>
      <c r="F56" s="333">
        <f>AVERAGE(F54:F55)</f>
        <v>650.79999999999995</v>
      </c>
      <c r="G56" s="333">
        <f>AVERAGE(G54:G55)</f>
        <v>5.88</v>
      </c>
      <c r="H56" s="379"/>
      <c r="I56" s="361"/>
      <c r="J56" s="380"/>
      <c r="K56" s="337">
        <v>84.5</v>
      </c>
      <c r="L56" s="338">
        <v>70.523384615384629</v>
      </c>
      <c r="M56" s="339">
        <v>38</v>
      </c>
      <c r="N56" s="338">
        <v>12.5</v>
      </c>
      <c r="O56" s="339">
        <v>72</v>
      </c>
      <c r="P56" s="338">
        <v>13.93</v>
      </c>
      <c r="Q56" s="338">
        <v>1.8</v>
      </c>
      <c r="R56" s="340" t="s">
        <v>57</v>
      </c>
      <c r="S56" s="362">
        <v>58</v>
      </c>
      <c r="T56" s="356"/>
      <c r="U56" s="363">
        <v>5</v>
      </c>
      <c r="V56" s="363">
        <v>4.75</v>
      </c>
      <c r="W56" s="367" t="s">
        <v>54</v>
      </c>
      <c r="X56" s="364">
        <v>5</v>
      </c>
      <c r="Y56" s="364" t="s">
        <v>58</v>
      </c>
      <c r="Z56" s="364" t="s">
        <v>143</v>
      </c>
      <c r="AA56" s="338">
        <f>AVERAGE(AA54:AA55)</f>
        <v>141.69999999999999</v>
      </c>
      <c r="AB56" s="338">
        <f>AVERAGE(AB54:AB55)</f>
        <v>-1.1499999999999999</v>
      </c>
      <c r="AC56" s="338">
        <f>AVERAGE(AC54:AC55)</f>
        <v>94.95</v>
      </c>
      <c r="AD56" s="338">
        <v>2</v>
      </c>
    </row>
    <row r="57" spans="1:30" s="263" customFormat="1" ht="60">
      <c r="A57" s="512"/>
      <c r="B57" s="520"/>
      <c r="C57" s="539"/>
      <c r="D57" s="317">
        <v>2019</v>
      </c>
      <c r="E57" s="351" t="s">
        <v>144</v>
      </c>
      <c r="F57" s="319">
        <v>692.55100000000004</v>
      </c>
      <c r="G57" s="319">
        <v>5.0099316158966589</v>
      </c>
      <c r="H57" s="375"/>
      <c r="I57" s="355" t="s">
        <v>52</v>
      </c>
      <c r="J57" s="376">
        <v>5</v>
      </c>
      <c r="K57" s="330">
        <v>85.3</v>
      </c>
      <c r="L57" s="323">
        <v>70.7</v>
      </c>
      <c r="M57" s="324">
        <v>22</v>
      </c>
      <c r="N57" s="323">
        <v>5.2</v>
      </c>
      <c r="O57" s="324">
        <v>60</v>
      </c>
      <c r="P57" s="323">
        <v>15.7</v>
      </c>
      <c r="Q57" s="323">
        <v>1.8</v>
      </c>
      <c r="R57" s="331" t="s">
        <v>57</v>
      </c>
      <c r="S57" s="318">
        <v>56</v>
      </c>
      <c r="T57" s="356" t="s">
        <v>145</v>
      </c>
      <c r="U57" s="357"/>
      <c r="V57" s="357"/>
      <c r="W57" s="350"/>
      <c r="X57" s="358"/>
      <c r="Y57" s="358"/>
      <c r="Z57" s="358" t="s">
        <v>119</v>
      </c>
      <c r="AA57" s="323">
        <v>146.1</v>
      </c>
      <c r="AB57" s="323">
        <v>-2.5</v>
      </c>
      <c r="AC57" s="323">
        <v>88.96</v>
      </c>
      <c r="AD57" s="323">
        <v>2</v>
      </c>
    </row>
    <row r="58" spans="1:30" s="263" customFormat="1" ht="15.75">
      <c r="A58" s="512">
        <v>13</v>
      </c>
      <c r="B58" s="520"/>
      <c r="C58" s="537" t="s">
        <v>623</v>
      </c>
      <c r="D58" s="350">
        <v>2017</v>
      </c>
      <c r="E58" s="351" t="s">
        <v>146</v>
      </c>
      <c r="F58" s="374">
        <v>652.4</v>
      </c>
      <c r="G58" s="374">
        <v>8.34</v>
      </c>
      <c r="H58" s="375"/>
      <c r="I58" s="355" t="s">
        <v>52</v>
      </c>
      <c r="J58" s="376">
        <v>3</v>
      </c>
      <c r="K58" s="323">
        <v>84.84615384615384</v>
      </c>
      <c r="L58" s="323">
        <v>68.15384615384616</v>
      </c>
      <c r="M58" s="323">
        <v>37</v>
      </c>
      <c r="N58" s="323">
        <v>11.5</v>
      </c>
      <c r="O58" s="323">
        <v>62</v>
      </c>
      <c r="P58" s="323">
        <v>14.975</v>
      </c>
      <c r="Q58" s="323">
        <v>1.7</v>
      </c>
      <c r="R58" s="324" t="s">
        <v>48</v>
      </c>
      <c r="S58" s="318">
        <v>64</v>
      </c>
      <c r="T58" s="356"/>
      <c r="U58" s="377">
        <v>5</v>
      </c>
      <c r="V58" s="377">
        <v>4.75</v>
      </c>
      <c r="W58" s="378" t="s">
        <v>54</v>
      </c>
      <c r="X58" s="378">
        <v>5</v>
      </c>
      <c r="Y58" s="358" t="s">
        <v>50</v>
      </c>
      <c r="Z58" s="358" t="s">
        <v>121</v>
      </c>
      <c r="AA58" s="323">
        <v>143</v>
      </c>
      <c r="AB58" s="323">
        <v>0.8</v>
      </c>
      <c r="AC58" s="323">
        <v>93</v>
      </c>
      <c r="AD58" s="323">
        <v>1.8125</v>
      </c>
    </row>
    <row r="59" spans="1:30" s="263" customFormat="1" ht="15.75">
      <c r="A59" s="512"/>
      <c r="B59" s="520"/>
      <c r="C59" s="538"/>
      <c r="D59" s="350">
        <v>2018</v>
      </c>
      <c r="E59" s="318" t="s">
        <v>147</v>
      </c>
      <c r="F59" s="374">
        <v>681.1</v>
      </c>
      <c r="G59" s="374">
        <v>8.5</v>
      </c>
      <c r="H59" s="375">
        <v>2.2595901208618074</v>
      </c>
      <c r="I59" s="355" t="s">
        <v>65</v>
      </c>
      <c r="J59" s="376">
        <v>2</v>
      </c>
      <c r="K59" s="330">
        <v>83.92307692307692</v>
      </c>
      <c r="L59" s="323">
        <v>63.971000000000011</v>
      </c>
      <c r="M59" s="324">
        <v>25</v>
      </c>
      <c r="N59" s="323">
        <v>5.8</v>
      </c>
      <c r="O59" s="324">
        <v>70</v>
      </c>
      <c r="P59" s="323">
        <v>14.856999999999999</v>
      </c>
      <c r="Q59" s="323">
        <v>1.7</v>
      </c>
      <c r="R59" s="331" t="s">
        <v>57</v>
      </c>
      <c r="S59" s="318">
        <v>58</v>
      </c>
      <c r="T59" s="356"/>
      <c r="U59" s="357">
        <v>5</v>
      </c>
      <c r="V59" s="357">
        <v>5</v>
      </c>
      <c r="W59" s="350" t="s">
        <v>54</v>
      </c>
      <c r="X59" s="358">
        <v>7</v>
      </c>
      <c r="Y59" s="358" t="s">
        <v>58</v>
      </c>
      <c r="Z59" s="358" t="s">
        <v>119</v>
      </c>
      <c r="AA59" s="323">
        <v>144.6</v>
      </c>
      <c r="AB59" s="323">
        <v>1.1000000000000001</v>
      </c>
      <c r="AC59" s="323">
        <v>95.8</v>
      </c>
      <c r="AD59" s="323">
        <v>2.1</v>
      </c>
    </row>
    <row r="60" spans="1:30" s="264" customFormat="1" ht="15.75">
      <c r="A60" s="512"/>
      <c r="B60" s="520"/>
      <c r="C60" s="538"/>
      <c r="D60" s="332" t="s">
        <v>98</v>
      </c>
      <c r="E60" s="359"/>
      <c r="F60" s="333">
        <f>AVERAGE(F58:F59)</f>
        <v>666.75</v>
      </c>
      <c r="G60" s="333">
        <f>AVERAGE(G58:G59)</f>
        <v>8.42</v>
      </c>
      <c r="H60" s="379"/>
      <c r="I60" s="361"/>
      <c r="J60" s="380"/>
      <c r="K60" s="337">
        <v>83.92307692307692</v>
      </c>
      <c r="L60" s="338">
        <v>63.971000000000011</v>
      </c>
      <c r="M60" s="339">
        <v>25</v>
      </c>
      <c r="N60" s="338">
        <v>5.8</v>
      </c>
      <c r="O60" s="339">
        <v>70</v>
      </c>
      <c r="P60" s="338">
        <v>14.856999999999999</v>
      </c>
      <c r="Q60" s="338">
        <v>1.7</v>
      </c>
      <c r="R60" s="340" t="s">
        <v>57</v>
      </c>
      <c r="S60" s="362">
        <v>58</v>
      </c>
      <c r="T60" s="356"/>
      <c r="U60" s="363">
        <v>5</v>
      </c>
      <c r="V60" s="363">
        <v>5</v>
      </c>
      <c r="W60" s="367" t="s">
        <v>54</v>
      </c>
      <c r="X60" s="364">
        <v>7</v>
      </c>
      <c r="Y60" s="364" t="s">
        <v>58</v>
      </c>
      <c r="Z60" s="364" t="s">
        <v>122</v>
      </c>
      <c r="AA60" s="338">
        <f>AVERAGE(AA58:AA59)</f>
        <v>143.80000000000001</v>
      </c>
      <c r="AB60" s="338">
        <f>AVERAGE(AB58:AB59)</f>
        <v>0.95000000000000007</v>
      </c>
      <c r="AC60" s="338">
        <f>AVERAGE(AC58:AC59)</f>
        <v>94.4</v>
      </c>
      <c r="AD60" s="338">
        <v>1.9</v>
      </c>
    </row>
    <row r="61" spans="1:30" s="263" customFormat="1" ht="15.75">
      <c r="A61" s="512"/>
      <c r="B61" s="520"/>
      <c r="C61" s="539"/>
      <c r="D61" s="317">
        <v>2019</v>
      </c>
      <c r="E61" s="351" t="s">
        <v>148</v>
      </c>
      <c r="F61" s="319">
        <v>702.00900000000001</v>
      </c>
      <c r="G61" s="319">
        <v>6.4440266258282701</v>
      </c>
      <c r="H61" s="375"/>
      <c r="I61" s="355" t="s">
        <v>52</v>
      </c>
      <c r="J61" s="376">
        <v>2</v>
      </c>
      <c r="K61" s="330">
        <v>83.5</v>
      </c>
      <c r="L61" s="323">
        <v>66.3</v>
      </c>
      <c r="M61" s="324">
        <v>26</v>
      </c>
      <c r="N61" s="323">
        <v>5.3</v>
      </c>
      <c r="O61" s="324">
        <v>60</v>
      </c>
      <c r="P61" s="323">
        <v>16.899999999999999</v>
      </c>
      <c r="Q61" s="323">
        <v>1.7</v>
      </c>
      <c r="R61" s="331" t="s">
        <v>57</v>
      </c>
      <c r="S61" s="318">
        <v>57</v>
      </c>
      <c r="T61" s="356"/>
      <c r="U61" s="357"/>
      <c r="V61" s="357"/>
      <c r="W61" s="350"/>
      <c r="X61" s="358"/>
      <c r="Y61" s="358"/>
      <c r="Z61" s="358" t="s">
        <v>119</v>
      </c>
      <c r="AA61" s="323">
        <v>148.69999999999999</v>
      </c>
      <c r="AB61" s="323">
        <v>9.9999999999994316E-2</v>
      </c>
      <c r="AC61" s="323">
        <v>88.61</v>
      </c>
      <c r="AD61" s="323">
        <v>1.7</v>
      </c>
    </row>
    <row r="62" spans="1:30" s="263" customFormat="1" ht="15.75">
      <c r="A62" s="512">
        <v>14</v>
      </c>
      <c r="B62" s="520"/>
      <c r="C62" s="540" t="s">
        <v>627</v>
      </c>
      <c r="D62" s="350">
        <v>2017</v>
      </c>
      <c r="E62" s="351" t="s">
        <v>150</v>
      </c>
      <c r="F62" s="374">
        <v>646</v>
      </c>
      <c r="G62" s="374">
        <v>7.27</v>
      </c>
      <c r="H62" s="375"/>
      <c r="I62" s="355" t="s">
        <v>52</v>
      </c>
      <c r="J62" s="376">
        <v>6</v>
      </c>
      <c r="K62" s="323">
        <v>85.230769230769226</v>
      </c>
      <c r="L62" s="323">
        <v>66.192307692307693</v>
      </c>
      <c r="M62" s="323">
        <v>65</v>
      </c>
      <c r="N62" s="323">
        <v>21</v>
      </c>
      <c r="O62" s="323">
        <v>93</v>
      </c>
      <c r="P62" s="323">
        <v>9.6910000000000007</v>
      </c>
      <c r="Q62" s="323">
        <v>1.7</v>
      </c>
      <c r="R62" s="324" t="s">
        <v>48</v>
      </c>
      <c r="S62" s="318">
        <v>53</v>
      </c>
      <c r="T62" s="356"/>
      <c r="U62" s="377">
        <v>3</v>
      </c>
      <c r="V62" s="377">
        <v>3</v>
      </c>
      <c r="W62" s="378" t="s">
        <v>49</v>
      </c>
      <c r="X62" s="378">
        <v>5</v>
      </c>
      <c r="Y62" s="358" t="s">
        <v>71</v>
      </c>
      <c r="Z62" s="358" t="s">
        <v>119</v>
      </c>
      <c r="AA62" s="323">
        <v>139.19999999999999</v>
      </c>
      <c r="AB62" s="323">
        <v>-3</v>
      </c>
      <c r="AC62" s="323">
        <v>91.2</v>
      </c>
      <c r="AD62" s="323">
        <v>2.0666666666666669</v>
      </c>
    </row>
    <row r="63" spans="1:30" s="263" customFormat="1" ht="15.75">
      <c r="A63" s="512"/>
      <c r="B63" s="520"/>
      <c r="C63" s="541"/>
      <c r="D63" s="350">
        <v>2018</v>
      </c>
      <c r="E63" s="318" t="s">
        <v>151</v>
      </c>
      <c r="F63" s="374">
        <v>652</v>
      </c>
      <c r="G63" s="374">
        <v>3.9</v>
      </c>
      <c r="H63" s="375">
        <v>-2.10945124239921</v>
      </c>
      <c r="I63" s="354" t="s">
        <v>65</v>
      </c>
      <c r="J63" s="376">
        <v>12</v>
      </c>
      <c r="K63" s="330">
        <v>85.307692307692307</v>
      </c>
      <c r="L63" s="323">
        <v>66.885692307692295</v>
      </c>
      <c r="M63" s="324">
        <v>29</v>
      </c>
      <c r="N63" s="323">
        <v>6.3</v>
      </c>
      <c r="O63" s="324">
        <v>75</v>
      </c>
      <c r="P63" s="323">
        <v>14.548999999999999</v>
      </c>
      <c r="Q63" s="323">
        <v>2</v>
      </c>
      <c r="R63" s="331" t="s">
        <v>57</v>
      </c>
      <c r="S63" s="318">
        <v>54</v>
      </c>
      <c r="T63" s="356"/>
      <c r="U63" s="357">
        <v>3</v>
      </c>
      <c r="V63" s="357">
        <v>4</v>
      </c>
      <c r="W63" s="350" t="s">
        <v>49</v>
      </c>
      <c r="X63" s="358">
        <v>5</v>
      </c>
      <c r="Y63" s="358" t="s">
        <v>58</v>
      </c>
      <c r="Z63" s="358" t="s">
        <v>121</v>
      </c>
      <c r="AA63" s="323">
        <v>141.4</v>
      </c>
      <c r="AB63" s="323">
        <v>-2.1</v>
      </c>
      <c r="AC63" s="323">
        <v>90.9</v>
      </c>
      <c r="AD63" s="323">
        <v>2.6</v>
      </c>
    </row>
    <row r="64" spans="1:30" s="264" customFormat="1" ht="15.75">
      <c r="A64" s="512"/>
      <c r="B64" s="520"/>
      <c r="C64" s="541"/>
      <c r="D64" s="332" t="s">
        <v>98</v>
      </c>
      <c r="E64" s="383"/>
      <c r="F64" s="333">
        <f>AVERAGE(F62:F63)</f>
        <v>649</v>
      </c>
      <c r="G64" s="333">
        <f>AVERAGE(G62:G63)</f>
        <v>5.585</v>
      </c>
      <c r="H64" s="379"/>
      <c r="I64" s="360"/>
      <c r="J64" s="380"/>
      <c r="K64" s="337">
        <v>85.307692307692307</v>
      </c>
      <c r="L64" s="338">
        <v>66.885692307692295</v>
      </c>
      <c r="M64" s="339">
        <v>29</v>
      </c>
      <c r="N64" s="338">
        <v>6.3</v>
      </c>
      <c r="O64" s="339">
        <v>75</v>
      </c>
      <c r="P64" s="338">
        <v>14.548999999999999</v>
      </c>
      <c r="Q64" s="338">
        <v>2</v>
      </c>
      <c r="R64" s="340" t="s">
        <v>57</v>
      </c>
      <c r="S64" s="362">
        <v>54</v>
      </c>
      <c r="T64" s="356"/>
      <c r="U64" s="363">
        <v>3</v>
      </c>
      <c r="V64" s="363">
        <v>4</v>
      </c>
      <c r="W64" s="367" t="s">
        <v>49</v>
      </c>
      <c r="X64" s="364">
        <v>5</v>
      </c>
      <c r="Y64" s="364" t="s">
        <v>71</v>
      </c>
      <c r="Z64" s="364" t="s">
        <v>122</v>
      </c>
      <c r="AA64" s="338">
        <f>AVERAGE(AA62:AA63)</f>
        <v>140.30000000000001</v>
      </c>
      <c r="AB64" s="338">
        <f>AVERAGE(AB62:AB63)</f>
        <v>-2.5499999999999998</v>
      </c>
      <c r="AC64" s="338">
        <f>AVERAGE(AC62:AC63)</f>
        <v>91.050000000000011</v>
      </c>
      <c r="AD64" s="338">
        <v>2.2999999999999998</v>
      </c>
    </row>
    <row r="65" spans="1:30" s="263" customFormat="1" ht="15.75">
      <c r="A65" s="512"/>
      <c r="B65" s="520"/>
      <c r="C65" s="542"/>
      <c r="D65" s="317">
        <v>2019</v>
      </c>
      <c r="E65" s="384" t="s">
        <v>152</v>
      </c>
      <c r="F65" s="319">
        <v>693.577</v>
      </c>
      <c r="G65" s="319">
        <v>5.1655016603235744</v>
      </c>
      <c r="H65" s="375"/>
      <c r="I65" s="355" t="s">
        <v>52</v>
      </c>
      <c r="J65" s="376">
        <v>4</v>
      </c>
      <c r="K65" s="323">
        <v>86.6</v>
      </c>
      <c r="L65" s="323">
        <v>73.400000000000006</v>
      </c>
      <c r="M65" s="382">
        <v>20</v>
      </c>
      <c r="N65" s="385">
        <v>5.2</v>
      </c>
      <c r="O65" s="382">
        <v>60</v>
      </c>
      <c r="P65" s="323">
        <v>16</v>
      </c>
      <c r="Q65" s="382">
        <v>1.9</v>
      </c>
      <c r="R65" s="346" t="s">
        <v>57</v>
      </c>
      <c r="S65" s="382">
        <v>50</v>
      </c>
      <c r="T65" s="359"/>
      <c r="U65" s="357"/>
      <c r="V65" s="357"/>
      <c r="W65" s="350"/>
      <c r="X65" s="358"/>
      <c r="Y65" s="358"/>
      <c r="Z65" s="358" t="s">
        <v>121</v>
      </c>
      <c r="AA65" s="323">
        <v>146.19999999999999</v>
      </c>
      <c r="AB65" s="323">
        <v>-2.4000000000000057</v>
      </c>
      <c r="AC65" s="323">
        <v>87.169999999999987</v>
      </c>
      <c r="AD65" s="323">
        <v>1.9</v>
      </c>
    </row>
    <row r="66" spans="1:30" s="110" customFormat="1" ht="15.75">
      <c r="A66" s="512" t="s">
        <v>113</v>
      </c>
      <c r="B66" s="520"/>
      <c r="C66" s="543" t="s">
        <v>153</v>
      </c>
      <c r="D66" s="350">
        <v>2017</v>
      </c>
      <c r="E66" s="351" t="s">
        <v>154</v>
      </c>
      <c r="F66" s="374">
        <v>602.20000000000005</v>
      </c>
      <c r="G66" s="374"/>
      <c r="H66" s="375"/>
      <c r="I66" s="386"/>
      <c r="J66" s="376">
        <v>12</v>
      </c>
      <c r="K66" s="323">
        <v>83.92307692307692</v>
      </c>
      <c r="L66" s="323">
        <v>70.84615384615384</v>
      </c>
      <c r="M66" s="323">
        <v>20</v>
      </c>
      <c r="N66" s="323">
        <v>7.4</v>
      </c>
      <c r="O66" s="323">
        <v>70</v>
      </c>
      <c r="P66" s="323">
        <v>15.208</v>
      </c>
      <c r="Q66" s="323">
        <v>1.8</v>
      </c>
      <c r="R66" s="324" t="s">
        <v>48</v>
      </c>
      <c r="S66" s="318">
        <v>64</v>
      </c>
      <c r="T66" s="356"/>
      <c r="U66" s="377">
        <v>5</v>
      </c>
      <c r="V66" s="377">
        <v>5</v>
      </c>
      <c r="W66" s="378" t="s">
        <v>54</v>
      </c>
      <c r="X66" s="378">
        <v>5</v>
      </c>
      <c r="Y66" s="358" t="s">
        <v>58</v>
      </c>
      <c r="Z66" s="358" t="s">
        <v>119</v>
      </c>
      <c r="AA66" s="323">
        <v>142.19999999999999</v>
      </c>
      <c r="AB66" s="323"/>
      <c r="AC66" s="323">
        <v>89.8</v>
      </c>
      <c r="AD66" s="323"/>
    </row>
    <row r="67" spans="1:30" s="110" customFormat="1" ht="15.75">
      <c r="A67" s="512"/>
      <c r="B67" s="520"/>
      <c r="C67" s="538"/>
      <c r="D67" s="350">
        <v>2018</v>
      </c>
      <c r="E67" s="384" t="s">
        <v>155</v>
      </c>
      <c r="F67" s="374">
        <v>627.6</v>
      </c>
      <c r="G67" s="374"/>
      <c r="H67" s="375"/>
      <c r="I67" s="354"/>
      <c r="J67" s="376">
        <v>14</v>
      </c>
      <c r="K67" s="330">
        <v>83.269230769230759</v>
      </c>
      <c r="L67" s="323">
        <v>70.609846153846149</v>
      </c>
      <c r="M67" s="324">
        <v>11</v>
      </c>
      <c r="N67" s="323">
        <v>4.8</v>
      </c>
      <c r="O67" s="324">
        <v>70</v>
      </c>
      <c r="P67" s="323">
        <v>14.435</v>
      </c>
      <c r="Q67" s="323">
        <v>1.8</v>
      </c>
      <c r="R67" s="369" t="s">
        <v>53</v>
      </c>
      <c r="S67" s="370">
        <v>63</v>
      </c>
      <c r="T67" s="371"/>
      <c r="U67" s="357">
        <v>3</v>
      </c>
      <c r="V67" s="357">
        <v>2.75</v>
      </c>
      <c r="W67" s="350" t="s">
        <v>49</v>
      </c>
      <c r="X67" s="358">
        <v>5</v>
      </c>
      <c r="Y67" s="358" t="s">
        <v>58</v>
      </c>
      <c r="Z67" s="358" t="s">
        <v>121</v>
      </c>
      <c r="AA67" s="387">
        <v>143.5</v>
      </c>
      <c r="AB67" s="387"/>
      <c r="AC67" s="387">
        <v>89.1</v>
      </c>
      <c r="AD67" s="373"/>
    </row>
    <row r="68" spans="1:30" s="110" customFormat="1" ht="15.75">
      <c r="A68" s="512"/>
      <c r="B68" s="520"/>
      <c r="C68" s="539"/>
      <c r="D68" s="317">
        <v>2019</v>
      </c>
      <c r="E68" s="351" t="s">
        <v>156</v>
      </c>
      <c r="F68" s="374">
        <v>659.51800000000003</v>
      </c>
      <c r="G68" s="319"/>
      <c r="H68" s="375"/>
      <c r="I68" s="354"/>
      <c r="J68" s="376"/>
      <c r="K68" s="323">
        <v>82.8</v>
      </c>
      <c r="L68" s="323">
        <v>72.400000000000006</v>
      </c>
      <c r="M68" s="382">
        <v>16</v>
      </c>
      <c r="N68" s="382">
        <v>3.8</v>
      </c>
      <c r="O68" s="382">
        <v>60</v>
      </c>
      <c r="P68" s="323">
        <v>17</v>
      </c>
      <c r="Q68" s="382">
        <v>1.8</v>
      </c>
      <c r="R68" s="346" t="s">
        <v>105</v>
      </c>
      <c r="S68" s="382">
        <v>52</v>
      </c>
      <c r="T68" s="359"/>
      <c r="U68" s="357"/>
      <c r="V68" s="357"/>
      <c r="W68" s="350"/>
      <c r="X68" s="358"/>
      <c r="Y68" s="358"/>
      <c r="Z68" s="358" t="s">
        <v>121</v>
      </c>
      <c r="AA68" s="323">
        <v>148.6</v>
      </c>
      <c r="AB68" s="323"/>
      <c r="AC68" s="323">
        <v>84.169999999999987</v>
      </c>
      <c r="AD68" s="323"/>
    </row>
    <row r="69" spans="1:30" s="274" customFormat="1" ht="15.75">
      <c r="A69" s="512">
        <v>15</v>
      </c>
      <c r="B69" s="520" t="s">
        <v>578</v>
      </c>
      <c r="C69" s="527" t="s">
        <v>630</v>
      </c>
      <c r="D69" s="388">
        <v>2017</v>
      </c>
      <c r="E69" s="388" t="s">
        <v>157</v>
      </c>
      <c r="F69" s="389">
        <v>666.85909090909104</v>
      </c>
      <c r="G69" s="390">
        <v>5.8159881251018897</v>
      </c>
      <c r="H69" s="391"/>
      <c r="I69" s="390" t="s">
        <v>64</v>
      </c>
      <c r="J69" s="392">
        <v>4</v>
      </c>
      <c r="K69" s="393">
        <v>83.92307692307692</v>
      </c>
      <c r="L69" s="393">
        <v>59.92307692307692</v>
      </c>
      <c r="M69" s="393">
        <v>27</v>
      </c>
      <c r="N69" s="393">
        <v>6.4</v>
      </c>
      <c r="O69" s="393">
        <v>66</v>
      </c>
      <c r="P69" s="393">
        <v>16.477</v>
      </c>
      <c r="Q69" s="393">
        <v>1.8</v>
      </c>
      <c r="R69" s="394" t="s">
        <v>48</v>
      </c>
      <c r="S69" s="395">
        <v>62</v>
      </c>
      <c r="T69" s="396"/>
      <c r="U69" s="397">
        <v>3</v>
      </c>
      <c r="V69" s="397">
        <v>3.75</v>
      </c>
      <c r="W69" s="397" t="s">
        <v>49</v>
      </c>
      <c r="X69" s="397">
        <v>5</v>
      </c>
      <c r="Y69" s="397" t="s">
        <v>58</v>
      </c>
      <c r="Z69" s="397" t="s">
        <v>121</v>
      </c>
      <c r="AA69" s="393">
        <v>150</v>
      </c>
      <c r="AB69" s="398">
        <f>(AA69-152.91)</f>
        <v>-2.9099999999999966</v>
      </c>
      <c r="AC69" s="393">
        <v>105.61818181818199</v>
      </c>
      <c r="AD69" s="399">
        <v>2.2666666666666666</v>
      </c>
    </row>
    <row r="70" spans="1:30" s="274" customFormat="1" ht="15.75">
      <c r="A70" s="512"/>
      <c r="B70" s="520"/>
      <c r="C70" s="528"/>
      <c r="D70" s="388">
        <v>2018</v>
      </c>
      <c r="E70" s="388" t="s">
        <v>17</v>
      </c>
      <c r="F70" s="393">
        <v>684.07518518518521</v>
      </c>
      <c r="G70" s="393">
        <v>4.9602392580024945</v>
      </c>
      <c r="H70" s="391">
        <v>0.79792314048054058</v>
      </c>
      <c r="I70" s="395" t="s">
        <v>62</v>
      </c>
      <c r="J70" s="395">
        <v>4</v>
      </c>
      <c r="K70" s="330">
        <v>82.884615384615387</v>
      </c>
      <c r="L70" s="393">
        <v>68.100923076923081</v>
      </c>
      <c r="M70" s="394">
        <v>20</v>
      </c>
      <c r="N70" s="393">
        <v>7.2</v>
      </c>
      <c r="O70" s="394">
        <v>77</v>
      </c>
      <c r="P70" s="393">
        <v>14.005000000000001</v>
      </c>
      <c r="Q70" s="393">
        <v>1.8</v>
      </c>
      <c r="R70" s="388" t="s">
        <v>57</v>
      </c>
      <c r="S70" s="395">
        <v>58</v>
      </c>
      <c r="T70" s="396"/>
      <c r="U70" s="397">
        <v>5</v>
      </c>
      <c r="V70" s="397">
        <v>5</v>
      </c>
      <c r="W70" s="397" t="s">
        <v>54</v>
      </c>
      <c r="X70" s="395">
        <v>5</v>
      </c>
      <c r="Y70" s="395" t="s">
        <v>58</v>
      </c>
      <c r="Z70" s="397" t="s">
        <v>81</v>
      </c>
      <c r="AA70" s="393">
        <v>148.25</v>
      </c>
      <c r="AB70" s="393">
        <v>-1.8333333333333428</v>
      </c>
      <c r="AC70" s="393">
        <v>107.91666666666667</v>
      </c>
      <c r="AD70" s="393">
        <v>1.5</v>
      </c>
    </row>
    <row r="71" spans="1:30" s="275" customFormat="1" ht="15.75">
      <c r="A71" s="512"/>
      <c r="B71" s="520"/>
      <c r="C71" s="528"/>
      <c r="D71" s="332" t="s">
        <v>98</v>
      </c>
      <c r="E71" s="400"/>
      <c r="F71" s="401">
        <f>AVERAGE(F69:F70)</f>
        <v>675.46713804713818</v>
      </c>
      <c r="G71" s="401">
        <f>AVERAGE(G69:G70)</f>
        <v>5.3881136915521921</v>
      </c>
      <c r="H71" s="402"/>
      <c r="I71" s="403"/>
      <c r="J71" s="403"/>
      <c r="K71" s="337">
        <v>82.884615384615387</v>
      </c>
      <c r="L71" s="401">
        <v>68.100923076923081</v>
      </c>
      <c r="M71" s="392">
        <v>20</v>
      </c>
      <c r="N71" s="401">
        <v>7.2</v>
      </c>
      <c r="O71" s="392">
        <v>77</v>
      </c>
      <c r="P71" s="401">
        <v>14.005000000000001</v>
      </c>
      <c r="Q71" s="401">
        <v>1.8</v>
      </c>
      <c r="R71" s="404" t="s">
        <v>57</v>
      </c>
      <c r="S71" s="403">
        <v>58</v>
      </c>
      <c r="T71" s="396"/>
      <c r="U71" s="396">
        <v>5</v>
      </c>
      <c r="V71" s="396">
        <v>5</v>
      </c>
      <c r="W71" s="396" t="s">
        <v>54</v>
      </c>
      <c r="X71" s="403">
        <v>5</v>
      </c>
      <c r="Y71" s="403" t="s">
        <v>58</v>
      </c>
      <c r="Z71" s="396" t="s">
        <v>81</v>
      </c>
      <c r="AA71" s="401">
        <f>AVERAGE(AA69:AA70)</f>
        <v>149.125</v>
      </c>
      <c r="AB71" s="401">
        <f>AVERAGE(AB69:AB70)</f>
        <v>-2.3716666666666697</v>
      </c>
      <c r="AC71" s="401">
        <f>AVERAGE(AC69:AC70)</f>
        <v>106.76742424242434</v>
      </c>
      <c r="AD71" s="401">
        <f>AVERAGE(AD69:AD70)</f>
        <v>1.8833333333333333</v>
      </c>
    </row>
    <row r="72" spans="1:30" s="274" customFormat="1" ht="15.75">
      <c r="A72" s="512"/>
      <c r="B72" s="520"/>
      <c r="C72" s="529"/>
      <c r="D72" s="388">
        <v>2019</v>
      </c>
      <c r="E72" s="405" t="s">
        <v>158</v>
      </c>
      <c r="F72" s="393">
        <v>729.05100000000004</v>
      </c>
      <c r="G72" s="393">
        <v>5.5223999999999993</v>
      </c>
      <c r="H72" s="391"/>
      <c r="I72" s="395" t="s">
        <v>52</v>
      </c>
      <c r="J72" s="395">
        <v>1</v>
      </c>
      <c r="K72" s="330">
        <v>84.9</v>
      </c>
      <c r="L72" s="393">
        <v>62.9</v>
      </c>
      <c r="M72" s="394">
        <v>25</v>
      </c>
      <c r="N72" s="393">
        <v>5.7</v>
      </c>
      <c r="O72" s="394">
        <v>60</v>
      </c>
      <c r="P72" s="393">
        <v>16.7</v>
      </c>
      <c r="Q72" s="393">
        <v>1.8</v>
      </c>
      <c r="R72" s="388" t="s">
        <v>57</v>
      </c>
      <c r="S72" s="395">
        <v>58</v>
      </c>
      <c r="T72" s="396"/>
      <c r="U72" s="397"/>
      <c r="V72" s="397"/>
      <c r="W72" s="397"/>
      <c r="X72" s="395"/>
      <c r="Y72" s="395"/>
      <c r="Z72" s="397" t="s">
        <v>81</v>
      </c>
      <c r="AA72" s="393">
        <v>150.1</v>
      </c>
      <c r="AB72" s="393">
        <v>0.40000000000000568</v>
      </c>
      <c r="AC72" s="393">
        <v>107.25333333333333</v>
      </c>
      <c r="AD72" s="393">
        <v>1.6</v>
      </c>
    </row>
    <row r="73" spans="1:30" s="274" customFormat="1" ht="15.75">
      <c r="A73" s="512">
        <v>16</v>
      </c>
      <c r="B73" s="520"/>
      <c r="C73" s="527" t="s">
        <v>632</v>
      </c>
      <c r="D73" s="388">
        <v>2017</v>
      </c>
      <c r="E73" s="388" t="s">
        <v>159</v>
      </c>
      <c r="F73" s="389">
        <v>663.17181818181803</v>
      </c>
      <c r="G73" s="390">
        <v>5.2308983925900199</v>
      </c>
      <c r="H73" s="391"/>
      <c r="I73" s="390" t="s">
        <v>70</v>
      </c>
      <c r="J73" s="392">
        <v>5</v>
      </c>
      <c r="K73" s="393">
        <v>83.192307692307693</v>
      </c>
      <c r="L73" s="393">
        <v>67.730769230769226</v>
      </c>
      <c r="M73" s="393">
        <v>26</v>
      </c>
      <c r="N73" s="393">
        <v>5.2</v>
      </c>
      <c r="O73" s="393">
        <v>70</v>
      </c>
      <c r="P73" s="393">
        <v>14.936</v>
      </c>
      <c r="Q73" s="393">
        <v>2.1</v>
      </c>
      <c r="R73" s="394" t="s">
        <v>48</v>
      </c>
      <c r="S73" s="395">
        <v>63</v>
      </c>
      <c r="T73" s="396"/>
      <c r="U73" s="397">
        <v>3</v>
      </c>
      <c r="V73" s="397">
        <v>3.75</v>
      </c>
      <c r="W73" s="397" t="s">
        <v>49</v>
      </c>
      <c r="X73" s="397">
        <v>7</v>
      </c>
      <c r="Y73" s="397" t="s">
        <v>50</v>
      </c>
      <c r="Z73" s="397" t="s">
        <v>121</v>
      </c>
      <c r="AA73" s="393">
        <v>152.18181818181799</v>
      </c>
      <c r="AB73" s="398">
        <f>(AA73-152.91)</f>
        <v>-0.72818181818200856</v>
      </c>
      <c r="AC73" s="393">
        <v>98.945454545454595</v>
      </c>
      <c r="AD73" s="399">
        <v>2.7333333333333334</v>
      </c>
    </row>
    <row r="74" spans="1:30" s="274" customFormat="1" ht="15.75">
      <c r="A74" s="512"/>
      <c r="B74" s="520"/>
      <c r="C74" s="528"/>
      <c r="D74" s="388">
        <v>2018</v>
      </c>
      <c r="E74" s="388" t="s">
        <v>18</v>
      </c>
      <c r="F74" s="393">
        <v>685.67625925925915</v>
      </c>
      <c r="G74" s="393">
        <v>5.1855585872545573</v>
      </c>
      <c r="H74" s="391">
        <v>1.0338401053928603</v>
      </c>
      <c r="I74" s="395" t="s">
        <v>62</v>
      </c>
      <c r="J74" s="395">
        <v>3</v>
      </c>
      <c r="K74" s="330">
        <v>84.192307692307693</v>
      </c>
      <c r="L74" s="393">
        <v>67.929576923076922</v>
      </c>
      <c r="M74" s="394">
        <v>32</v>
      </c>
      <c r="N74" s="393">
        <v>8.1999999999999993</v>
      </c>
      <c r="O74" s="394">
        <v>70</v>
      </c>
      <c r="P74" s="393">
        <v>13.696</v>
      </c>
      <c r="Q74" s="393">
        <v>1.8</v>
      </c>
      <c r="R74" s="388" t="s">
        <v>57</v>
      </c>
      <c r="S74" s="395">
        <v>64</v>
      </c>
      <c r="T74" s="396"/>
      <c r="U74" s="397">
        <v>5</v>
      </c>
      <c r="V74" s="397">
        <v>5</v>
      </c>
      <c r="W74" s="397" t="s">
        <v>54</v>
      </c>
      <c r="X74" s="395">
        <v>5</v>
      </c>
      <c r="Y74" s="395" t="s">
        <v>58</v>
      </c>
      <c r="Z74" s="397" t="s">
        <v>81</v>
      </c>
      <c r="AA74" s="393">
        <v>151.25</v>
      </c>
      <c r="AB74" s="393">
        <v>1.1666666666666572</v>
      </c>
      <c r="AC74" s="393">
        <v>100.84999999999998</v>
      </c>
      <c r="AD74" s="393">
        <v>2.9</v>
      </c>
    </row>
    <row r="75" spans="1:30" s="275" customFormat="1" ht="15.75">
      <c r="A75" s="512"/>
      <c r="B75" s="520"/>
      <c r="C75" s="528"/>
      <c r="D75" s="332" t="s">
        <v>98</v>
      </c>
      <c r="E75" s="400"/>
      <c r="F75" s="401">
        <f>AVERAGE(F73:F74)</f>
        <v>674.42403872053865</v>
      </c>
      <c r="G75" s="401">
        <f>AVERAGE(G73:G74)</f>
        <v>5.2082284899222886</v>
      </c>
      <c r="H75" s="402"/>
      <c r="I75" s="403"/>
      <c r="J75" s="403"/>
      <c r="K75" s="337">
        <v>84.192307692307693</v>
      </c>
      <c r="L75" s="401">
        <v>67.929576923076922</v>
      </c>
      <c r="M75" s="392">
        <v>32</v>
      </c>
      <c r="N75" s="401">
        <v>8.1999999999999993</v>
      </c>
      <c r="O75" s="392">
        <v>70</v>
      </c>
      <c r="P75" s="401">
        <v>13.696</v>
      </c>
      <c r="Q75" s="401">
        <v>1.8</v>
      </c>
      <c r="R75" s="404" t="s">
        <v>57</v>
      </c>
      <c r="S75" s="403">
        <v>64</v>
      </c>
      <c r="T75" s="396"/>
      <c r="U75" s="396">
        <v>5</v>
      </c>
      <c r="V75" s="396">
        <v>5</v>
      </c>
      <c r="W75" s="396" t="s">
        <v>54</v>
      </c>
      <c r="X75" s="403">
        <v>7</v>
      </c>
      <c r="Y75" s="403" t="s">
        <v>58</v>
      </c>
      <c r="Z75" s="396" t="s">
        <v>81</v>
      </c>
      <c r="AA75" s="401">
        <f>AVERAGE(AA73:AA74)</f>
        <v>151.71590909090901</v>
      </c>
      <c r="AB75" s="401">
        <f>AVERAGE(AB73:AB74)</f>
        <v>0.21924242424232432</v>
      </c>
      <c r="AC75" s="401">
        <f>AVERAGE(AC73:AC74)</f>
        <v>99.89772727272728</v>
      </c>
      <c r="AD75" s="401">
        <f>AVERAGE(AD73:AD74)</f>
        <v>2.8166666666666664</v>
      </c>
    </row>
    <row r="76" spans="1:30" s="274" customFormat="1" ht="15.75">
      <c r="A76" s="512"/>
      <c r="B76" s="520"/>
      <c r="C76" s="529"/>
      <c r="D76" s="388">
        <v>2019</v>
      </c>
      <c r="E76" s="405" t="s">
        <v>633</v>
      </c>
      <c r="F76" s="393">
        <v>728.024</v>
      </c>
      <c r="G76" s="393">
        <v>5.3101000000000003</v>
      </c>
      <c r="H76" s="391"/>
      <c r="I76" s="395" t="s">
        <v>52</v>
      </c>
      <c r="J76" s="395">
        <v>2</v>
      </c>
      <c r="K76" s="330">
        <v>85</v>
      </c>
      <c r="L76" s="393">
        <v>74.8</v>
      </c>
      <c r="M76" s="394">
        <v>16</v>
      </c>
      <c r="N76" s="393">
        <v>1.8</v>
      </c>
      <c r="O76" s="394">
        <v>70</v>
      </c>
      <c r="P76" s="393">
        <v>16.7</v>
      </c>
      <c r="Q76" s="393">
        <v>2</v>
      </c>
      <c r="R76" s="388" t="s">
        <v>74</v>
      </c>
      <c r="S76" s="395">
        <v>60</v>
      </c>
      <c r="T76" s="396"/>
      <c r="U76" s="397"/>
      <c r="V76" s="397"/>
      <c r="W76" s="397"/>
      <c r="X76" s="395"/>
      <c r="Y76" s="395"/>
      <c r="Z76" s="397" t="s">
        <v>81</v>
      </c>
      <c r="AA76" s="393">
        <v>151.5</v>
      </c>
      <c r="AB76" s="393">
        <v>1.8000000000000114</v>
      </c>
      <c r="AC76" s="393">
        <v>100.22222222222223</v>
      </c>
      <c r="AD76" s="393">
        <v>2</v>
      </c>
    </row>
    <row r="77" spans="1:30" s="127" customFormat="1" ht="15.75">
      <c r="A77" s="512" t="s">
        <v>113</v>
      </c>
      <c r="B77" s="520"/>
      <c r="C77" s="534" t="s">
        <v>75</v>
      </c>
      <c r="D77" s="388">
        <v>2017</v>
      </c>
      <c r="E77" s="388" t="s">
        <v>160</v>
      </c>
      <c r="F77" s="389">
        <v>630.20636363636402</v>
      </c>
      <c r="G77" s="390"/>
      <c r="H77" s="406"/>
      <c r="I77" s="395"/>
      <c r="J77" s="392">
        <v>14</v>
      </c>
      <c r="K77" s="393">
        <v>83.692307692307693</v>
      </c>
      <c r="L77" s="393">
        <v>69.5</v>
      </c>
      <c r="M77" s="393">
        <v>52</v>
      </c>
      <c r="N77" s="393">
        <v>9.8000000000000007</v>
      </c>
      <c r="O77" s="393">
        <v>63</v>
      </c>
      <c r="P77" s="393">
        <v>14.865</v>
      </c>
      <c r="Q77" s="393">
        <v>1.8</v>
      </c>
      <c r="R77" s="394" t="s">
        <v>48</v>
      </c>
      <c r="S77" s="395">
        <v>64</v>
      </c>
      <c r="T77" s="396"/>
      <c r="U77" s="397">
        <v>5</v>
      </c>
      <c r="V77" s="397">
        <v>4.75</v>
      </c>
      <c r="W77" s="397" t="s">
        <v>54</v>
      </c>
      <c r="X77" s="397">
        <v>5</v>
      </c>
      <c r="Y77" s="397" t="s">
        <v>58</v>
      </c>
      <c r="Z77" s="397" t="s">
        <v>121</v>
      </c>
      <c r="AA77" s="393">
        <v>152.90909090909099</v>
      </c>
      <c r="AB77" s="398"/>
      <c r="AC77" s="393">
        <v>93.463636363636397</v>
      </c>
      <c r="AD77" s="399"/>
    </row>
    <row r="78" spans="1:30" s="127" customFormat="1" ht="15.75">
      <c r="A78" s="512"/>
      <c r="B78" s="520"/>
      <c r="C78" s="535"/>
      <c r="D78" s="388">
        <v>2018</v>
      </c>
      <c r="E78" s="407" t="s">
        <v>161</v>
      </c>
      <c r="F78" s="393">
        <v>651.8787314814814</v>
      </c>
      <c r="G78" s="393">
        <v>0</v>
      </c>
      <c r="H78" s="406"/>
      <c r="I78" s="395"/>
      <c r="J78" s="395">
        <v>12</v>
      </c>
      <c r="K78" s="330">
        <v>84.961538461538467</v>
      </c>
      <c r="L78" s="393">
        <v>68.875961538461539</v>
      </c>
      <c r="M78" s="394">
        <v>42</v>
      </c>
      <c r="N78" s="393">
        <v>10.199999999999999</v>
      </c>
      <c r="O78" s="394">
        <v>70</v>
      </c>
      <c r="P78" s="393">
        <v>15.565</v>
      </c>
      <c r="Q78" s="393">
        <v>1.8</v>
      </c>
      <c r="R78" s="388" t="s">
        <v>57</v>
      </c>
      <c r="S78" s="395">
        <v>61</v>
      </c>
      <c r="T78" s="396"/>
      <c r="U78" s="397">
        <v>5</v>
      </c>
      <c r="V78" s="397">
        <v>5</v>
      </c>
      <c r="W78" s="397" t="s">
        <v>54</v>
      </c>
      <c r="X78" s="395">
        <v>3</v>
      </c>
      <c r="Y78" s="395" t="s">
        <v>58</v>
      </c>
      <c r="Z78" s="397" t="s">
        <v>81</v>
      </c>
      <c r="AA78" s="393">
        <v>150.08333333333334</v>
      </c>
      <c r="AB78" s="393"/>
      <c r="AC78" s="393">
        <v>96.066666666666663</v>
      </c>
      <c r="AD78" s="393"/>
    </row>
    <row r="79" spans="1:30" s="127" customFormat="1" ht="15.75">
      <c r="A79" s="512"/>
      <c r="B79" s="520"/>
      <c r="C79" s="536"/>
      <c r="D79" s="388">
        <v>2019</v>
      </c>
      <c r="E79" s="388" t="s">
        <v>162</v>
      </c>
      <c r="F79" s="389">
        <v>691.01400000000012</v>
      </c>
      <c r="G79" s="390">
        <v>0</v>
      </c>
      <c r="H79" s="390"/>
      <c r="I79" s="390"/>
      <c r="J79" s="392" t="s">
        <v>66</v>
      </c>
      <c r="K79" s="393">
        <v>85.6</v>
      </c>
      <c r="L79" s="393">
        <v>73.2</v>
      </c>
      <c r="M79" s="393">
        <v>35</v>
      </c>
      <c r="N79" s="393">
        <v>6.3</v>
      </c>
      <c r="O79" s="393">
        <v>70</v>
      </c>
      <c r="P79" s="393">
        <v>15.2</v>
      </c>
      <c r="Q79" s="393">
        <v>1.7</v>
      </c>
      <c r="R79" s="408" t="s">
        <v>57</v>
      </c>
      <c r="S79" s="395">
        <v>56</v>
      </c>
      <c r="T79" s="396"/>
      <c r="U79" s="397"/>
      <c r="V79" s="397"/>
      <c r="W79" s="397"/>
      <c r="X79" s="397"/>
      <c r="Y79" s="397"/>
      <c r="Z79" s="397" t="s">
        <v>81</v>
      </c>
      <c r="AA79" s="393">
        <v>149.69999999999999</v>
      </c>
      <c r="AB79" s="398">
        <v>0</v>
      </c>
      <c r="AC79" s="393">
        <v>98.581111111111099</v>
      </c>
      <c r="AD79" s="399"/>
    </row>
    <row r="80" spans="1:30" s="274" customFormat="1" ht="28.5" customHeight="1">
      <c r="A80" s="512">
        <v>17</v>
      </c>
      <c r="B80" s="513" t="s">
        <v>579</v>
      </c>
      <c r="C80" s="527" t="s">
        <v>634</v>
      </c>
      <c r="D80" s="388">
        <v>2017</v>
      </c>
      <c r="E80" s="407" t="s">
        <v>163</v>
      </c>
      <c r="F80" s="389">
        <v>658.63909090909101</v>
      </c>
      <c r="G80" s="389">
        <v>5.0689580160974499</v>
      </c>
      <c r="H80" s="391"/>
      <c r="I80" s="409" t="s">
        <v>72</v>
      </c>
      <c r="J80" s="392">
        <v>5</v>
      </c>
      <c r="K80" s="393">
        <v>82.115384615384627</v>
      </c>
      <c r="L80" s="393">
        <v>58.692307692307686</v>
      </c>
      <c r="M80" s="393">
        <v>27</v>
      </c>
      <c r="N80" s="393">
        <v>6.1</v>
      </c>
      <c r="O80" s="393">
        <v>70</v>
      </c>
      <c r="P80" s="393">
        <v>16.98</v>
      </c>
      <c r="Q80" s="393">
        <v>1.7</v>
      </c>
      <c r="R80" s="394" t="s">
        <v>48</v>
      </c>
      <c r="S80" s="395">
        <v>66</v>
      </c>
      <c r="T80" s="396"/>
      <c r="U80" s="397">
        <v>3</v>
      </c>
      <c r="V80" s="397">
        <v>4.5</v>
      </c>
      <c r="W80" s="397" t="s">
        <v>54</v>
      </c>
      <c r="X80" s="397">
        <v>5</v>
      </c>
      <c r="Y80" s="397" t="s">
        <v>58</v>
      </c>
      <c r="Z80" s="397" t="s">
        <v>121</v>
      </c>
      <c r="AA80" s="401">
        <v>149.90909090909099</v>
      </c>
      <c r="AB80" s="399">
        <v>1.2</v>
      </c>
      <c r="AC80" s="401">
        <v>92.609090909090895</v>
      </c>
      <c r="AD80" s="410">
        <v>2</v>
      </c>
    </row>
    <row r="81" spans="1:30" s="274" customFormat="1" ht="15.75">
      <c r="A81" s="512"/>
      <c r="B81" s="514"/>
      <c r="C81" s="528"/>
      <c r="D81" s="405">
        <v>2018</v>
      </c>
      <c r="E81" s="388" t="s">
        <v>164</v>
      </c>
      <c r="F81" s="389">
        <v>663.32849917081262</v>
      </c>
      <c r="G81" s="389">
        <v>3.1438706135720613</v>
      </c>
      <c r="H81" s="391">
        <v>-1.400446054134133</v>
      </c>
      <c r="I81" s="409" t="s">
        <v>62</v>
      </c>
      <c r="J81" s="392">
        <v>13</v>
      </c>
      <c r="K81" s="330">
        <v>84.961538461538467</v>
      </c>
      <c r="L81" s="393">
        <v>68.29569230769232</v>
      </c>
      <c r="M81" s="394">
        <v>25</v>
      </c>
      <c r="N81" s="393">
        <v>7</v>
      </c>
      <c r="O81" s="394">
        <v>65</v>
      </c>
      <c r="P81" s="393">
        <v>15.032</v>
      </c>
      <c r="Q81" s="393">
        <v>1.8</v>
      </c>
      <c r="R81" s="388" t="s">
        <v>57</v>
      </c>
      <c r="S81" s="395">
        <v>63</v>
      </c>
      <c r="T81" s="396"/>
      <c r="U81" s="397">
        <v>3</v>
      </c>
      <c r="V81" s="397">
        <v>3.5</v>
      </c>
      <c r="W81" s="397" t="s">
        <v>49</v>
      </c>
      <c r="X81" s="397">
        <v>3</v>
      </c>
      <c r="Y81" s="397" t="s">
        <v>58</v>
      </c>
      <c r="Z81" s="397" t="s">
        <v>81</v>
      </c>
      <c r="AA81" s="401">
        <v>147.75</v>
      </c>
      <c r="AB81" s="401">
        <v>0.33333333333334281</v>
      </c>
      <c r="AC81" s="401">
        <v>87.858333333333348</v>
      </c>
      <c r="AD81" s="410">
        <v>2.5</v>
      </c>
    </row>
    <row r="82" spans="1:30" s="275" customFormat="1" ht="15.75">
      <c r="A82" s="512"/>
      <c r="B82" s="514"/>
      <c r="C82" s="528"/>
      <c r="D82" s="332" t="s">
        <v>98</v>
      </c>
      <c r="E82" s="411"/>
      <c r="F82" s="389">
        <f>AVERAGE(F80:F81)</f>
        <v>660.98379503995181</v>
      </c>
      <c r="G82" s="389">
        <f>AVERAGE(G80:G81)</f>
        <v>4.1064143148347556</v>
      </c>
      <c r="H82" s="402"/>
      <c r="I82" s="412"/>
      <c r="J82" s="392"/>
      <c r="K82" s="337">
        <v>84.961538461538467</v>
      </c>
      <c r="L82" s="401">
        <v>68.29569230769232</v>
      </c>
      <c r="M82" s="392">
        <v>25</v>
      </c>
      <c r="N82" s="401">
        <v>7</v>
      </c>
      <c r="O82" s="392">
        <v>65</v>
      </c>
      <c r="P82" s="401">
        <v>15.032</v>
      </c>
      <c r="Q82" s="401">
        <v>1.8</v>
      </c>
      <c r="R82" s="404" t="s">
        <v>57</v>
      </c>
      <c r="S82" s="403">
        <v>63</v>
      </c>
      <c r="T82" s="396"/>
      <c r="U82" s="396">
        <v>3</v>
      </c>
      <c r="V82" s="396">
        <v>4.5</v>
      </c>
      <c r="W82" s="396" t="s">
        <v>54</v>
      </c>
      <c r="X82" s="396">
        <v>5</v>
      </c>
      <c r="Y82" s="396" t="s">
        <v>58</v>
      </c>
      <c r="Z82" s="396" t="s">
        <v>122</v>
      </c>
      <c r="AA82" s="401">
        <f>AVERAGE(AA80:AA81)</f>
        <v>148.8295454545455</v>
      </c>
      <c r="AB82" s="401">
        <f>AVERAGE(AB80:AB81)</f>
        <v>0.76666666666667138</v>
      </c>
      <c r="AC82" s="401">
        <f>AVERAGE(AC80:AC81)</f>
        <v>90.233712121212122</v>
      </c>
      <c r="AD82" s="401">
        <f>AVERAGE(AD80:AD81)</f>
        <v>2.25</v>
      </c>
    </row>
    <row r="83" spans="1:30" s="274" customFormat="1" ht="15.75">
      <c r="A83" s="512"/>
      <c r="B83" s="514"/>
      <c r="C83" s="529"/>
      <c r="D83" s="405">
        <v>2019</v>
      </c>
      <c r="E83" s="407" t="s">
        <v>165</v>
      </c>
      <c r="F83" s="389">
        <v>718.5268749999999</v>
      </c>
      <c r="G83" s="389">
        <v>5.6814943831296807</v>
      </c>
      <c r="H83" s="391"/>
      <c r="I83" s="409" t="s">
        <v>86</v>
      </c>
      <c r="J83" s="392">
        <v>2</v>
      </c>
      <c r="K83" s="330">
        <v>86</v>
      </c>
      <c r="L83" s="393">
        <v>73.400000000000006</v>
      </c>
      <c r="M83" s="394">
        <v>26</v>
      </c>
      <c r="N83" s="393">
        <v>5.5</v>
      </c>
      <c r="O83" s="394">
        <v>60</v>
      </c>
      <c r="P83" s="393">
        <v>16.7</v>
      </c>
      <c r="Q83" s="393">
        <v>1.8</v>
      </c>
      <c r="R83" s="388" t="s">
        <v>57</v>
      </c>
      <c r="S83" s="395">
        <v>61</v>
      </c>
      <c r="T83" s="396"/>
      <c r="U83" s="397"/>
      <c r="V83" s="397"/>
      <c r="W83" s="397"/>
      <c r="X83" s="397"/>
      <c r="Y83" s="397"/>
      <c r="Z83" s="397" t="s">
        <v>166</v>
      </c>
      <c r="AA83" s="401">
        <v>147.125</v>
      </c>
      <c r="AB83" s="401">
        <v>0.875</v>
      </c>
      <c r="AC83" s="401">
        <v>99.371428571428581</v>
      </c>
      <c r="AD83" s="401">
        <v>1.8</v>
      </c>
    </row>
    <row r="84" spans="1:30" s="274" customFormat="1" ht="15.75">
      <c r="A84" s="512">
        <v>18</v>
      </c>
      <c r="B84" s="514"/>
      <c r="C84" s="527" t="s">
        <v>636</v>
      </c>
      <c r="D84" s="388">
        <v>2017</v>
      </c>
      <c r="E84" s="407" t="s">
        <v>167</v>
      </c>
      <c r="F84" s="389">
        <v>673.15272727272702</v>
      </c>
      <c r="G84" s="389">
        <v>7.3842360960046296</v>
      </c>
      <c r="H84" s="391"/>
      <c r="I84" s="409" t="s">
        <v>65</v>
      </c>
      <c r="J84" s="392">
        <v>1</v>
      </c>
      <c r="K84" s="393">
        <v>84.269230769230774</v>
      </c>
      <c r="L84" s="393">
        <v>70.269230769230774</v>
      </c>
      <c r="M84" s="393">
        <v>53</v>
      </c>
      <c r="N84" s="393">
        <v>15.9</v>
      </c>
      <c r="O84" s="393">
        <v>60</v>
      </c>
      <c r="P84" s="393">
        <v>15.305</v>
      </c>
      <c r="Q84" s="393">
        <v>1.8</v>
      </c>
      <c r="R84" s="394" t="s">
        <v>48</v>
      </c>
      <c r="S84" s="395">
        <v>57</v>
      </c>
      <c r="T84" s="396"/>
      <c r="U84" s="397">
        <v>5</v>
      </c>
      <c r="V84" s="397">
        <v>4.5</v>
      </c>
      <c r="W84" s="397" t="s">
        <v>54</v>
      </c>
      <c r="X84" s="397">
        <v>5</v>
      </c>
      <c r="Y84" s="397" t="s">
        <v>50</v>
      </c>
      <c r="Z84" s="397" t="s">
        <v>121</v>
      </c>
      <c r="AA84" s="401">
        <v>147.272727272727</v>
      </c>
      <c r="AB84" s="401">
        <v>-1.5</v>
      </c>
      <c r="AC84" s="401">
        <v>93.818181818181799</v>
      </c>
      <c r="AD84" s="410">
        <v>1.5</v>
      </c>
    </row>
    <row r="85" spans="1:30" s="274" customFormat="1" ht="15.75">
      <c r="A85" s="512"/>
      <c r="B85" s="514"/>
      <c r="C85" s="528"/>
      <c r="D85" s="405">
        <v>2018</v>
      </c>
      <c r="E85" s="388" t="s">
        <v>168</v>
      </c>
      <c r="F85" s="389">
        <v>678.52291252072973</v>
      </c>
      <c r="G85" s="389">
        <v>5.5149698070183106</v>
      </c>
      <c r="H85" s="391">
        <v>0.85810665488364657</v>
      </c>
      <c r="I85" s="409" t="s">
        <v>62</v>
      </c>
      <c r="J85" s="392">
        <v>4</v>
      </c>
      <c r="K85" s="330">
        <v>83.500000000000014</v>
      </c>
      <c r="L85" s="393">
        <v>66.313076923076935</v>
      </c>
      <c r="M85" s="394">
        <v>28</v>
      </c>
      <c r="N85" s="393">
        <v>8.1999999999999993</v>
      </c>
      <c r="O85" s="394">
        <v>70</v>
      </c>
      <c r="P85" s="393">
        <v>13.811999999999999</v>
      </c>
      <c r="Q85" s="393">
        <v>1.8</v>
      </c>
      <c r="R85" s="388" t="s">
        <v>57</v>
      </c>
      <c r="S85" s="395">
        <v>60</v>
      </c>
      <c r="T85" s="396"/>
      <c r="U85" s="397">
        <v>5</v>
      </c>
      <c r="V85" s="397">
        <v>5</v>
      </c>
      <c r="W85" s="397" t="s">
        <v>54</v>
      </c>
      <c r="X85" s="397">
        <v>5</v>
      </c>
      <c r="Y85" s="397" t="s">
        <v>50</v>
      </c>
      <c r="Z85" s="397" t="s">
        <v>166</v>
      </c>
      <c r="AA85" s="401">
        <v>144.91666666666666</v>
      </c>
      <c r="AB85" s="401">
        <v>-2.5</v>
      </c>
      <c r="AC85" s="401">
        <v>89.85</v>
      </c>
      <c r="AD85" s="410">
        <v>1.6</v>
      </c>
    </row>
    <row r="86" spans="1:30" s="275" customFormat="1" ht="15.75">
      <c r="A86" s="512"/>
      <c r="B86" s="514"/>
      <c r="C86" s="528"/>
      <c r="D86" s="332" t="s">
        <v>98</v>
      </c>
      <c r="E86" s="411"/>
      <c r="F86" s="389">
        <f>AVERAGE(F84:F85)</f>
        <v>675.83781989672843</v>
      </c>
      <c r="G86" s="389">
        <f>AVERAGE(G84:G85)</f>
        <v>6.4496029515114701</v>
      </c>
      <c r="H86" s="402"/>
      <c r="I86" s="412"/>
      <c r="J86" s="392"/>
      <c r="K86" s="337">
        <v>83.500000000000014</v>
      </c>
      <c r="L86" s="401">
        <v>66.313076923076935</v>
      </c>
      <c r="M86" s="392">
        <v>28</v>
      </c>
      <c r="N86" s="401">
        <v>8.1999999999999993</v>
      </c>
      <c r="O86" s="392">
        <v>70</v>
      </c>
      <c r="P86" s="401">
        <v>13.811999999999999</v>
      </c>
      <c r="Q86" s="401">
        <v>1.8</v>
      </c>
      <c r="R86" s="404" t="s">
        <v>57</v>
      </c>
      <c r="S86" s="403">
        <v>60</v>
      </c>
      <c r="T86" s="396"/>
      <c r="U86" s="396">
        <v>5</v>
      </c>
      <c r="V86" s="396">
        <v>5</v>
      </c>
      <c r="W86" s="396" t="s">
        <v>54</v>
      </c>
      <c r="X86" s="396">
        <v>5</v>
      </c>
      <c r="Y86" s="396" t="s">
        <v>50</v>
      </c>
      <c r="Z86" s="396" t="s">
        <v>122</v>
      </c>
      <c r="AA86" s="401">
        <f>AVERAGE(AA84:AA85)</f>
        <v>146.09469696969683</v>
      </c>
      <c r="AB86" s="401">
        <f>AVERAGE(AB84:AB85)</f>
        <v>-2</v>
      </c>
      <c r="AC86" s="401">
        <f>AVERAGE(AC84:AC85)</f>
        <v>91.834090909090889</v>
      </c>
      <c r="AD86" s="401">
        <f>AVERAGE(AD84:AD85)</f>
        <v>1.55</v>
      </c>
    </row>
    <row r="87" spans="1:30" s="274" customFormat="1" ht="15.75">
      <c r="A87" s="512"/>
      <c r="B87" s="514"/>
      <c r="C87" s="529"/>
      <c r="D87" s="405">
        <v>2019</v>
      </c>
      <c r="E87" s="413" t="s">
        <v>640</v>
      </c>
      <c r="F87" s="389">
        <v>712.65437500000007</v>
      </c>
      <c r="G87" s="389">
        <v>4.8252340362633026</v>
      </c>
      <c r="H87" s="391"/>
      <c r="I87" s="409" t="s">
        <v>86</v>
      </c>
      <c r="J87" s="392">
        <v>3</v>
      </c>
      <c r="K87" s="330">
        <v>84.2</v>
      </c>
      <c r="L87" s="393">
        <v>70.900000000000006</v>
      </c>
      <c r="M87" s="394">
        <v>19</v>
      </c>
      <c r="N87" s="393">
        <v>4.5</v>
      </c>
      <c r="O87" s="394">
        <v>63</v>
      </c>
      <c r="P87" s="393">
        <v>15.3</v>
      </c>
      <c r="Q87" s="393">
        <v>1.8</v>
      </c>
      <c r="R87" s="388" t="s">
        <v>53</v>
      </c>
      <c r="S87" s="395">
        <v>58</v>
      </c>
      <c r="T87" s="396"/>
      <c r="U87" s="397"/>
      <c r="V87" s="397"/>
      <c r="W87" s="397"/>
      <c r="X87" s="397"/>
      <c r="Y87" s="397"/>
      <c r="Z87" s="397" t="s">
        <v>81</v>
      </c>
      <c r="AA87" s="401">
        <v>144.75</v>
      </c>
      <c r="AB87" s="401">
        <v>-1.5</v>
      </c>
      <c r="AC87" s="401">
        <v>99.004761904761907</v>
      </c>
      <c r="AD87" s="401">
        <v>1.7</v>
      </c>
    </row>
    <row r="88" spans="1:30" s="274" customFormat="1" ht="15.75">
      <c r="A88" s="512">
        <v>19</v>
      </c>
      <c r="B88" s="514"/>
      <c r="C88" s="527" t="s">
        <v>638</v>
      </c>
      <c r="D88" s="388">
        <v>2017</v>
      </c>
      <c r="E88" s="407" t="s">
        <v>169</v>
      </c>
      <c r="F88" s="389">
        <v>647.45090909090902</v>
      </c>
      <c r="G88" s="389">
        <v>3.2841708360525002</v>
      </c>
      <c r="H88" s="391"/>
      <c r="I88" s="409" t="s">
        <v>64</v>
      </c>
      <c r="J88" s="392">
        <v>8</v>
      </c>
      <c r="K88" s="393">
        <v>82.884615384615387</v>
      </c>
      <c r="L88" s="393">
        <v>55.2</v>
      </c>
      <c r="M88" s="393">
        <v>53</v>
      </c>
      <c r="N88" s="393">
        <v>13.7</v>
      </c>
      <c r="O88" s="393">
        <v>92</v>
      </c>
      <c r="P88" s="393">
        <v>10.250999999999999</v>
      </c>
      <c r="Q88" s="393">
        <v>1.8</v>
      </c>
      <c r="R88" s="394" t="s">
        <v>48</v>
      </c>
      <c r="S88" s="388" t="s">
        <v>60</v>
      </c>
      <c r="T88" s="414"/>
      <c r="U88" s="397">
        <v>3</v>
      </c>
      <c r="V88" s="397">
        <v>4.5</v>
      </c>
      <c r="W88" s="397" t="s">
        <v>54</v>
      </c>
      <c r="X88" s="397">
        <v>5</v>
      </c>
      <c r="Y88" s="397" t="s">
        <v>50</v>
      </c>
      <c r="Z88" s="397" t="s">
        <v>121</v>
      </c>
      <c r="AA88" s="401">
        <v>149.90909090909099</v>
      </c>
      <c r="AB88" s="401">
        <v>1.2</v>
      </c>
      <c r="AC88" s="401">
        <v>96.4</v>
      </c>
      <c r="AD88" s="399">
        <v>2.2999999999999998</v>
      </c>
    </row>
    <row r="89" spans="1:30" s="274" customFormat="1" ht="57">
      <c r="A89" s="512"/>
      <c r="B89" s="514"/>
      <c r="C89" s="528"/>
      <c r="D89" s="405">
        <v>2018</v>
      </c>
      <c r="E89" s="388" t="s">
        <v>170</v>
      </c>
      <c r="F89" s="389">
        <v>678.72122097844112</v>
      </c>
      <c r="G89" s="389">
        <v>5.582534521346223</v>
      </c>
      <c r="H89" s="391">
        <v>0.88758394328370493</v>
      </c>
      <c r="I89" s="409" t="s">
        <v>61</v>
      </c>
      <c r="J89" s="392">
        <v>3</v>
      </c>
      <c r="K89" s="330">
        <v>84.269230769230774</v>
      </c>
      <c r="L89" s="393">
        <v>68.288423076923095</v>
      </c>
      <c r="M89" s="394">
        <v>40</v>
      </c>
      <c r="N89" s="393">
        <v>9.3000000000000007</v>
      </c>
      <c r="O89" s="394">
        <v>76</v>
      </c>
      <c r="P89" s="393">
        <v>9.6999999999999993</v>
      </c>
      <c r="Q89" s="393">
        <v>1.8</v>
      </c>
      <c r="R89" s="388" t="s">
        <v>57</v>
      </c>
      <c r="S89" s="388" t="s">
        <v>60</v>
      </c>
      <c r="T89" s="414" t="s">
        <v>171</v>
      </c>
      <c r="U89" s="397">
        <v>5</v>
      </c>
      <c r="V89" s="397">
        <v>5</v>
      </c>
      <c r="W89" s="397" t="s">
        <v>54</v>
      </c>
      <c r="X89" s="397">
        <v>5</v>
      </c>
      <c r="Y89" s="397" t="s">
        <v>50</v>
      </c>
      <c r="Z89" s="397" t="s">
        <v>81</v>
      </c>
      <c r="AA89" s="401">
        <v>148.91666666666666</v>
      </c>
      <c r="AB89" s="401">
        <v>1.5</v>
      </c>
      <c r="AC89" s="401">
        <v>94.941666666666649</v>
      </c>
      <c r="AD89" s="410">
        <v>2.4</v>
      </c>
    </row>
    <row r="90" spans="1:30" s="275" customFormat="1" ht="15.75">
      <c r="A90" s="512"/>
      <c r="B90" s="514"/>
      <c r="C90" s="528"/>
      <c r="D90" s="332" t="s">
        <v>98</v>
      </c>
      <c r="E90" s="411"/>
      <c r="F90" s="389">
        <f>AVERAGE(F88:F89)</f>
        <v>663.08606503467513</v>
      </c>
      <c r="G90" s="389">
        <f>AVERAGE(G88:G89)</f>
        <v>4.4333526786993618</v>
      </c>
      <c r="H90" s="402"/>
      <c r="I90" s="412"/>
      <c r="J90" s="392"/>
      <c r="K90" s="337">
        <v>84.269230769230774</v>
      </c>
      <c r="L90" s="401">
        <v>68.288423076923095</v>
      </c>
      <c r="M90" s="392">
        <v>40</v>
      </c>
      <c r="N90" s="401">
        <v>9.3000000000000007</v>
      </c>
      <c r="O90" s="392">
        <v>76</v>
      </c>
      <c r="P90" s="401">
        <v>9.6999999999999993</v>
      </c>
      <c r="Q90" s="401">
        <v>1.8</v>
      </c>
      <c r="R90" s="404" t="s">
        <v>57</v>
      </c>
      <c r="S90" s="404" t="s">
        <v>60</v>
      </c>
      <c r="T90" s="414"/>
      <c r="U90" s="396">
        <v>5</v>
      </c>
      <c r="V90" s="396">
        <v>5</v>
      </c>
      <c r="W90" s="396" t="s">
        <v>54</v>
      </c>
      <c r="X90" s="396">
        <v>5</v>
      </c>
      <c r="Y90" s="396" t="s">
        <v>50</v>
      </c>
      <c r="Z90" s="396" t="s">
        <v>81</v>
      </c>
      <c r="AA90" s="401">
        <f>AVERAGE(AA88:AA89)</f>
        <v>149.41287878787881</v>
      </c>
      <c r="AB90" s="401">
        <f>AVERAGE(AB88:AB89)</f>
        <v>1.35</v>
      </c>
      <c r="AC90" s="401">
        <f>AVERAGE(AC88:AC89)</f>
        <v>95.67083333333332</v>
      </c>
      <c r="AD90" s="401">
        <f>AVERAGE(AD88:AD89)</f>
        <v>2.3499999999999996</v>
      </c>
    </row>
    <row r="91" spans="1:30" s="274" customFormat="1" ht="15.75">
      <c r="A91" s="512"/>
      <c r="B91" s="514"/>
      <c r="C91" s="529"/>
      <c r="D91" s="405">
        <v>2019</v>
      </c>
      <c r="E91" s="407" t="s">
        <v>172</v>
      </c>
      <c r="F91" s="389">
        <v>708.20375000000001</v>
      </c>
      <c r="G91" s="389">
        <v>4.2388224280646432</v>
      </c>
      <c r="H91" s="391"/>
      <c r="I91" s="409" t="s">
        <v>86</v>
      </c>
      <c r="J91" s="392">
        <v>5</v>
      </c>
      <c r="K91" s="330">
        <v>84.3</v>
      </c>
      <c r="L91" s="393">
        <v>67.599999999999994</v>
      </c>
      <c r="M91" s="394">
        <v>23</v>
      </c>
      <c r="N91" s="393">
        <v>5.6</v>
      </c>
      <c r="O91" s="394">
        <v>90</v>
      </c>
      <c r="P91" s="393">
        <v>11</v>
      </c>
      <c r="Q91" s="393">
        <v>1.8</v>
      </c>
      <c r="R91" s="388" t="s">
        <v>57</v>
      </c>
      <c r="S91" s="388" t="s">
        <v>60</v>
      </c>
      <c r="T91" s="414"/>
      <c r="U91" s="397"/>
      <c r="V91" s="397"/>
      <c r="W91" s="397"/>
      <c r="X91" s="397"/>
      <c r="Y91" s="397"/>
      <c r="Z91" s="397" t="s">
        <v>81</v>
      </c>
      <c r="AA91" s="401">
        <v>146.75</v>
      </c>
      <c r="AB91" s="401">
        <v>0.5</v>
      </c>
      <c r="AC91" s="401">
        <v>102.90476190476191</v>
      </c>
      <c r="AD91" s="401">
        <v>2.2999999999999998</v>
      </c>
    </row>
    <row r="92" spans="1:30" s="274" customFormat="1" ht="15.75">
      <c r="A92" s="512">
        <v>20</v>
      </c>
      <c r="B92" s="514"/>
      <c r="C92" s="527" t="s">
        <v>641</v>
      </c>
      <c r="D92" s="388">
        <v>2017</v>
      </c>
      <c r="E92" s="407" t="s">
        <v>173</v>
      </c>
      <c r="F92" s="389">
        <v>645.88363636363601</v>
      </c>
      <c r="G92" s="389">
        <v>3.0341527082880102</v>
      </c>
      <c r="H92" s="391"/>
      <c r="I92" s="409" t="s">
        <v>72</v>
      </c>
      <c r="J92" s="392">
        <v>9</v>
      </c>
      <c r="K92" s="393">
        <v>81.5</v>
      </c>
      <c r="L92" s="393">
        <v>58.153846153846153</v>
      </c>
      <c r="M92" s="393">
        <v>50</v>
      </c>
      <c r="N92" s="393">
        <v>14</v>
      </c>
      <c r="O92" s="393">
        <v>72</v>
      </c>
      <c r="P92" s="393">
        <v>13.72</v>
      </c>
      <c r="Q92" s="393">
        <v>1.7</v>
      </c>
      <c r="R92" s="394" t="s">
        <v>48</v>
      </c>
      <c r="S92" s="395">
        <v>54</v>
      </c>
      <c r="T92" s="396"/>
      <c r="U92" s="397">
        <v>3</v>
      </c>
      <c r="V92" s="397">
        <v>4.25</v>
      </c>
      <c r="W92" s="397" t="s">
        <v>54</v>
      </c>
      <c r="X92" s="397">
        <v>5</v>
      </c>
      <c r="Y92" s="397" t="s">
        <v>50</v>
      </c>
      <c r="Z92" s="397" t="s">
        <v>121</v>
      </c>
      <c r="AA92" s="401">
        <v>148</v>
      </c>
      <c r="AB92" s="401">
        <v>-0.7</v>
      </c>
      <c r="AC92" s="401">
        <v>92.936363636363595</v>
      </c>
      <c r="AD92" s="399">
        <v>1.5</v>
      </c>
    </row>
    <row r="93" spans="1:30" s="274" customFormat="1" ht="15.75">
      <c r="A93" s="512"/>
      <c r="B93" s="514"/>
      <c r="C93" s="528"/>
      <c r="D93" s="405">
        <v>2018</v>
      </c>
      <c r="E93" s="388" t="s">
        <v>174</v>
      </c>
      <c r="F93" s="389">
        <v>675.35507669983417</v>
      </c>
      <c r="G93" s="389">
        <v>5.082133355854924</v>
      </c>
      <c r="H93" s="391">
        <v>0.38722804902774755</v>
      </c>
      <c r="I93" s="409" t="s">
        <v>62</v>
      </c>
      <c r="J93" s="392">
        <v>7</v>
      </c>
      <c r="K93" s="330">
        <v>83.615384615384613</v>
      </c>
      <c r="L93" s="393">
        <v>66.776769230769219</v>
      </c>
      <c r="M93" s="394">
        <v>45</v>
      </c>
      <c r="N93" s="393">
        <v>11.5</v>
      </c>
      <c r="O93" s="394">
        <v>70</v>
      </c>
      <c r="P93" s="393">
        <v>13.505000000000001</v>
      </c>
      <c r="Q93" s="393">
        <v>1.8</v>
      </c>
      <c r="R93" s="388" t="s">
        <v>57</v>
      </c>
      <c r="S93" s="395">
        <v>52</v>
      </c>
      <c r="T93" s="396"/>
      <c r="U93" s="397">
        <v>3</v>
      </c>
      <c r="V93" s="397">
        <v>4</v>
      </c>
      <c r="W93" s="397" t="s">
        <v>49</v>
      </c>
      <c r="X93" s="397">
        <v>5</v>
      </c>
      <c r="Y93" s="397" t="s">
        <v>50</v>
      </c>
      <c r="Z93" s="397" t="s">
        <v>81</v>
      </c>
      <c r="AA93" s="401">
        <v>145.91666666666666</v>
      </c>
      <c r="AB93" s="401">
        <v>-1.5</v>
      </c>
      <c r="AC93" s="401">
        <v>93.133333333333326</v>
      </c>
      <c r="AD93" s="399">
        <v>2</v>
      </c>
    </row>
    <row r="94" spans="1:30" s="275" customFormat="1" ht="15.75">
      <c r="A94" s="512"/>
      <c r="B94" s="514"/>
      <c r="C94" s="528"/>
      <c r="D94" s="332" t="s">
        <v>98</v>
      </c>
      <c r="E94" s="411"/>
      <c r="F94" s="389">
        <f>AVERAGE(F92:F93)</f>
        <v>660.61935653173509</v>
      </c>
      <c r="G94" s="389">
        <f>AVERAGE(G92:G93)</f>
        <v>4.0581430320714666</v>
      </c>
      <c r="H94" s="402"/>
      <c r="I94" s="412"/>
      <c r="J94" s="392"/>
      <c r="K94" s="337">
        <v>83.615384615384613</v>
      </c>
      <c r="L94" s="401">
        <v>66.776769230769219</v>
      </c>
      <c r="M94" s="392">
        <v>45</v>
      </c>
      <c r="N94" s="401">
        <v>11.5</v>
      </c>
      <c r="O94" s="392">
        <v>70</v>
      </c>
      <c r="P94" s="401">
        <v>13.505000000000001</v>
      </c>
      <c r="Q94" s="401">
        <v>1.8</v>
      </c>
      <c r="R94" s="404" t="s">
        <v>57</v>
      </c>
      <c r="S94" s="403">
        <v>52</v>
      </c>
      <c r="T94" s="396"/>
      <c r="U94" s="396">
        <v>3</v>
      </c>
      <c r="V94" s="396">
        <v>4.25</v>
      </c>
      <c r="W94" s="396" t="s">
        <v>54</v>
      </c>
      <c r="X94" s="396">
        <v>5</v>
      </c>
      <c r="Y94" s="396" t="s">
        <v>50</v>
      </c>
      <c r="Z94" s="396" t="s">
        <v>122</v>
      </c>
      <c r="AA94" s="401">
        <f>AVERAGE(AA92:AA93)</f>
        <v>146.95833333333331</v>
      </c>
      <c r="AB94" s="401">
        <f>AVERAGE(AB92:AB93)</f>
        <v>-1.1000000000000001</v>
      </c>
      <c r="AC94" s="401">
        <f>AVERAGE(AC92:AC93)</f>
        <v>93.034848484848453</v>
      </c>
      <c r="AD94" s="401">
        <f>AVERAGE(AD92:AD93)</f>
        <v>1.75</v>
      </c>
    </row>
    <row r="95" spans="1:30" s="274" customFormat="1" ht="15.75">
      <c r="A95" s="512"/>
      <c r="B95" s="514"/>
      <c r="C95" s="529"/>
      <c r="D95" s="405">
        <v>2019</v>
      </c>
      <c r="E95" s="407" t="s">
        <v>175</v>
      </c>
      <c r="F95" s="389">
        <v>720.05375000000004</v>
      </c>
      <c r="G95" s="389">
        <v>5.9094994087504915</v>
      </c>
      <c r="H95" s="391"/>
      <c r="I95" s="409" t="s">
        <v>86</v>
      </c>
      <c r="J95" s="392">
        <v>1</v>
      </c>
      <c r="K95" s="330">
        <v>85.8</v>
      </c>
      <c r="L95" s="393">
        <v>74.3</v>
      </c>
      <c r="M95" s="394">
        <v>37</v>
      </c>
      <c r="N95" s="393">
        <v>5.4</v>
      </c>
      <c r="O95" s="394">
        <v>52</v>
      </c>
      <c r="P95" s="393">
        <v>16.100000000000001</v>
      </c>
      <c r="Q95" s="393">
        <v>1.7</v>
      </c>
      <c r="R95" s="388" t="s">
        <v>57</v>
      </c>
      <c r="S95" s="395">
        <v>57</v>
      </c>
      <c r="T95" s="396"/>
      <c r="U95" s="397"/>
      <c r="V95" s="397"/>
      <c r="W95" s="397"/>
      <c r="X95" s="397"/>
      <c r="Y95" s="397"/>
      <c r="Z95" s="397" t="s">
        <v>81</v>
      </c>
      <c r="AA95" s="401">
        <v>145.375</v>
      </c>
      <c r="AB95" s="401">
        <v>-0.875</v>
      </c>
      <c r="AC95" s="401">
        <v>99.038095238095238</v>
      </c>
      <c r="AD95" s="410">
        <v>1.3</v>
      </c>
    </row>
    <row r="96" spans="1:30" s="127" customFormat="1" ht="15.75">
      <c r="A96" s="512" t="s">
        <v>113</v>
      </c>
      <c r="B96" s="514"/>
      <c r="C96" s="519" t="s">
        <v>176</v>
      </c>
      <c r="D96" s="388">
        <v>2017</v>
      </c>
      <c r="E96" s="407" t="s">
        <v>177</v>
      </c>
      <c r="F96" s="389">
        <v>626.86363636363603</v>
      </c>
      <c r="G96" s="389">
        <v>0</v>
      </c>
      <c r="H96" s="391"/>
      <c r="I96" s="409" t="s">
        <v>64</v>
      </c>
      <c r="J96" s="392">
        <v>12</v>
      </c>
      <c r="K96" s="393">
        <v>84.346153846153854</v>
      </c>
      <c r="L96" s="393">
        <v>55.92307692307692</v>
      </c>
      <c r="M96" s="393">
        <v>35</v>
      </c>
      <c r="N96" s="393">
        <v>8.6999999999999993</v>
      </c>
      <c r="O96" s="393">
        <v>62</v>
      </c>
      <c r="P96" s="393">
        <v>16.087</v>
      </c>
      <c r="Q96" s="393">
        <v>1.8</v>
      </c>
      <c r="R96" s="394" t="s">
        <v>48</v>
      </c>
      <c r="S96" s="395">
        <v>61</v>
      </c>
      <c r="T96" s="396"/>
      <c r="U96" s="397">
        <v>5</v>
      </c>
      <c r="V96" s="397">
        <v>5</v>
      </c>
      <c r="W96" s="397" t="s">
        <v>54</v>
      </c>
      <c r="X96" s="397">
        <v>5</v>
      </c>
      <c r="Y96" s="397" t="s">
        <v>71</v>
      </c>
      <c r="Z96" s="397" t="s">
        <v>119</v>
      </c>
      <c r="AA96" s="401">
        <v>148.727272727273</v>
      </c>
      <c r="AB96" s="401"/>
      <c r="AC96" s="401">
        <v>89.745454545454507</v>
      </c>
      <c r="AD96" s="399"/>
    </row>
    <row r="97" spans="1:30" s="127" customFormat="1" ht="15.75">
      <c r="A97" s="512"/>
      <c r="B97" s="514"/>
      <c r="C97" s="517"/>
      <c r="D97" s="388">
        <v>2018</v>
      </c>
      <c r="E97" s="407" t="s">
        <v>178</v>
      </c>
      <c r="F97" s="389">
        <v>642.89998341625198</v>
      </c>
      <c r="G97" s="389">
        <v>0</v>
      </c>
      <c r="H97" s="391"/>
      <c r="I97" s="409"/>
      <c r="J97" s="392">
        <v>14</v>
      </c>
      <c r="K97" s="330">
        <v>85.42307692307692</v>
      </c>
      <c r="L97" s="393">
        <v>65.353076923076927</v>
      </c>
      <c r="M97" s="394">
        <v>33</v>
      </c>
      <c r="N97" s="393">
        <v>8.3000000000000007</v>
      </c>
      <c r="O97" s="394">
        <v>69</v>
      </c>
      <c r="P97" s="393">
        <v>14.491</v>
      </c>
      <c r="Q97" s="393">
        <v>1.8</v>
      </c>
      <c r="R97" s="388" t="s">
        <v>57</v>
      </c>
      <c r="S97" s="395">
        <v>60</v>
      </c>
      <c r="T97" s="396"/>
      <c r="U97" s="397">
        <v>5</v>
      </c>
      <c r="V97" s="397">
        <v>5.25</v>
      </c>
      <c r="W97" s="397" t="s">
        <v>54</v>
      </c>
      <c r="X97" s="397">
        <v>5</v>
      </c>
      <c r="Y97" s="397" t="s">
        <v>58</v>
      </c>
      <c r="Z97" s="397" t="s">
        <v>81</v>
      </c>
      <c r="AA97" s="401">
        <v>147.41666666666666</v>
      </c>
      <c r="AB97" s="401">
        <v>0</v>
      </c>
      <c r="AC97" s="401">
        <v>88.533333333333346</v>
      </c>
      <c r="AD97" s="399"/>
    </row>
    <row r="98" spans="1:30" s="127" customFormat="1" ht="15.75">
      <c r="A98" s="512"/>
      <c r="B98" s="515"/>
      <c r="C98" s="518"/>
      <c r="D98" s="388">
        <v>2019</v>
      </c>
      <c r="E98" s="407" t="s">
        <v>179</v>
      </c>
      <c r="F98" s="389">
        <v>679.6724999999999</v>
      </c>
      <c r="G98" s="389">
        <v>0</v>
      </c>
      <c r="H98" s="391"/>
      <c r="I98" s="409"/>
      <c r="J98" s="392">
        <v>7</v>
      </c>
      <c r="K98" s="393">
        <v>85.8</v>
      </c>
      <c r="L98" s="393">
        <v>64.599999999999994</v>
      </c>
      <c r="M98" s="393">
        <v>45</v>
      </c>
      <c r="N98" s="393">
        <v>6.3</v>
      </c>
      <c r="O98" s="393">
        <v>64</v>
      </c>
      <c r="P98" s="393">
        <v>15</v>
      </c>
      <c r="Q98" s="393">
        <v>1.8</v>
      </c>
      <c r="R98" s="408" t="s">
        <v>57</v>
      </c>
      <c r="S98" s="395">
        <v>54</v>
      </c>
      <c r="T98" s="396"/>
      <c r="U98" s="397"/>
      <c r="V98" s="397"/>
      <c r="W98" s="397"/>
      <c r="X98" s="397"/>
      <c r="Y98" s="397"/>
      <c r="Z98" s="397" t="s">
        <v>166</v>
      </c>
      <c r="AA98" s="401">
        <v>146.25</v>
      </c>
      <c r="AB98" s="401">
        <v>0</v>
      </c>
      <c r="AC98" s="401">
        <v>94.295238095238105</v>
      </c>
      <c r="AD98" s="399"/>
    </row>
    <row r="99" spans="1:30" s="274" customFormat="1" ht="15.75">
      <c r="A99" s="512">
        <v>21</v>
      </c>
      <c r="B99" s="520"/>
      <c r="C99" s="527" t="s">
        <v>643</v>
      </c>
      <c r="D99" s="397">
        <v>2017</v>
      </c>
      <c r="E99" s="397" t="s">
        <v>181</v>
      </c>
      <c r="F99" s="393">
        <v>715.7</v>
      </c>
      <c r="G99" s="393">
        <v>3.86</v>
      </c>
      <c r="H99" s="390"/>
      <c r="I99" s="409" t="s">
        <v>63</v>
      </c>
      <c r="J99" s="395">
        <v>3</v>
      </c>
      <c r="K99" s="393">
        <v>84.038461538461533</v>
      </c>
      <c r="L99" s="393">
        <v>46.8</v>
      </c>
      <c r="M99" s="393">
        <v>20</v>
      </c>
      <c r="N99" s="393">
        <v>5.4</v>
      </c>
      <c r="O99" s="393">
        <v>70</v>
      </c>
      <c r="P99" s="393">
        <v>13.933999999999999</v>
      </c>
      <c r="Q99" s="393">
        <v>2.6</v>
      </c>
      <c r="R99" s="394" t="s">
        <v>48</v>
      </c>
      <c r="S99" s="395">
        <v>66</v>
      </c>
      <c r="T99" s="396"/>
      <c r="U99" s="415">
        <v>5</v>
      </c>
      <c r="V99" s="415">
        <v>5</v>
      </c>
      <c r="W99" s="416" t="s">
        <v>54</v>
      </c>
      <c r="X99" s="416">
        <v>5</v>
      </c>
      <c r="Y99" s="416" t="s">
        <v>55</v>
      </c>
      <c r="Z99" s="417" t="s">
        <v>119</v>
      </c>
      <c r="AA99" s="418">
        <v>146.9</v>
      </c>
      <c r="AB99" s="418">
        <v>2.8</v>
      </c>
      <c r="AC99" s="418">
        <v>120.9</v>
      </c>
      <c r="AD99" s="393">
        <v>2.4615384615384599</v>
      </c>
    </row>
    <row r="100" spans="1:30" s="274" customFormat="1" ht="15.75">
      <c r="A100" s="512"/>
      <c r="B100" s="520"/>
      <c r="C100" s="528"/>
      <c r="D100" s="397">
        <v>2018</v>
      </c>
      <c r="E100" s="419" t="s">
        <v>182</v>
      </c>
      <c r="F100" s="374">
        <v>745</v>
      </c>
      <c r="G100" s="374">
        <v>6.92</v>
      </c>
      <c r="H100" s="375">
        <v>5.666264803914622</v>
      </c>
      <c r="I100" s="409" t="s">
        <v>65</v>
      </c>
      <c r="J100" s="395">
        <v>4</v>
      </c>
      <c r="K100" s="330">
        <v>82.192307692307693</v>
      </c>
      <c r="L100" s="393">
        <v>67.534846153846161</v>
      </c>
      <c r="M100" s="394">
        <v>19</v>
      </c>
      <c r="N100" s="393">
        <v>3.8</v>
      </c>
      <c r="O100" s="394">
        <v>70</v>
      </c>
      <c r="P100" s="393">
        <v>13.718999999999999</v>
      </c>
      <c r="Q100" s="393">
        <v>2.6</v>
      </c>
      <c r="R100" s="388" t="s">
        <v>53</v>
      </c>
      <c r="S100" s="395">
        <v>61</v>
      </c>
      <c r="T100" s="396"/>
      <c r="U100" s="415">
        <v>5</v>
      </c>
      <c r="V100" s="415">
        <v>4.75</v>
      </c>
      <c r="W100" s="416" t="s">
        <v>54</v>
      </c>
      <c r="X100" s="416">
        <v>5</v>
      </c>
      <c r="Y100" s="416" t="s">
        <v>58</v>
      </c>
      <c r="Z100" s="417" t="s">
        <v>121</v>
      </c>
      <c r="AA100" s="418">
        <v>143.4</v>
      </c>
      <c r="AB100" s="418">
        <v>1.9</v>
      </c>
      <c r="AC100" s="418">
        <v>119</v>
      </c>
      <c r="AD100" s="393">
        <v>1.1000000000000001</v>
      </c>
    </row>
    <row r="101" spans="1:30" s="275" customFormat="1" ht="15.75">
      <c r="A101" s="512"/>
      <c r="B101" s="520"/>
      <c r="C101" s="528"/>
      <c r="D101" s="332" t="s">
        <v>98</v>
      </c>
      <c r="E101" s="396"/>
      <c r="F101" s="420">
        <f>AVERAGE(F99:F100)</f>
        <v>730.35</v>
      </c>
      <c r="G101" s="420">
        <f>AVERAGE(G99:G100)</f>
        <v>5.39</v>
      </c>
      <c r="H101" s="379"/>
      <c r="I101" s="412"/>
      <c r="J101" s="403"/>
      <c r="K101" s="337">
        <v>82.192307692307693</v>
      </c>
      <c r="L101" s="401">
        <v>67.534846153846161</v>
      </c>
      <c r="M101" s="392">
        <v>19</v>
      </c>
      <c r="N101" s="401">
        <v>3.8</v>
      </c>
      <c r="O101" s="392">
        <v>70</v>
      </c>
      <c r="P101" s="401">
        <v>13.718999999999999</v>
      </c>
      <c r="Q101" s="401">
        <v>2.6</v>
      </c>
      <c r="R101" s="404" t="s">
        <v>53</v>
      </c>
      <c r="S101" s="403">
        <v>61</v>
      </c>
      <c r="T101" s="396"/>
      <c r="U101" s="421">
        <v>5</v>
      </c>
      <c r="V101" s="421">
        <v>5</v>
      </c>
      <c r="W101" s="422" t="s">
        <v>54</v>
      </c>
      <c r="X101" s="422">
        <v>5</v>
      </c>
      <c r="Y101" s="422" t="s">
        <v>58</v>
      </c>
      <c r="Z101" s="423" t="s">
        <v>122</v>
      </c>
      <c r="AA101" s="424">
        <f>AVERAGE(AA99:AA100)</f>
        <v>145.15</v>
      </c>
      <c r="AB101" s="424">
        <f>AVERAGE(AB99:AB100)</f>
        <v>2.3499999999999996</v>
      </c>
      <c r="AC101" s="424">
        <f>AVERAGE(AC99:AC100)</f>
        <v>119.95</v>
      </c>
      <c r="AD101" s="401">
        <v>1.8</v>
      </c>
    </row>
    <row r="102" spans="1:30" s="274" customFormat="1" ht="15.75">
      <c r="A102" s="512"/>
      <c r="B102" s="520"/>
      <c r="C102" s="529"/>
      <c r="D102" s="397">
        <v>2019</v>
      </c>
      <c r="E102" s="425" t="s">
        <v>183</v>
      </c>
      <c r="F102" s="374">
        <v>770.91</v>
      </c>
      <c r="G102" s="374">
        <v>4.74</v>
      </c>
      <c r="H102" s="375"/>
      <c r="I102" s="409" t="s">
        <v>86</v>
      </c>
      <c r="J102" s="395">
        <v>2</v>
      </c>
      <c r="K102" s="330">
        <v>82.7</v>
      </c>
      <c r="L102" s="393">
        <v>71.3</v>
      </c>
      <c r="M102" s="394">
        <v>25</v>
      </c>
      <c r="N102" s="393">
        <v>5</v>
      </c>
      <c r="O102" s="394">
        <v>73</v>
      </c>
      <c r="P102" s="393">
        <v>14.3</v>
      </c>
      <c r="Q102" s="393">
        <v>2.6</v>
      </c>
      <c r="R102" s="388" t="s">
        <v>53</v>
      </c>
      <c r="S102" s="395">
        <v>57</v>
      </c>
      <c r="T102" s="396"/>
      <c r="U102" s="415"/>
      <c r="V102" s="415"/>
      <c r="W102" s="416"/>
      <c r="X102" s="416"/>
      <c r="Y102" s="416"/>
      <c r="Z102" s="417" t="s">
        <v>81</v>
      </c>
      <c r="AA102" s="418">
        <v>145.125</v>
      </c>
      <c r="AB102" s="418">
        <v>1.875</v>
      </c>
      <c r="AC102" s="418">
        <v>118.58571428571427</v>
      </c>
      <c r="AD102" s="393">
        <v>1.9</v>
      </c>
    </row>
    <row r="103" spans="1:30" s="110" customFormat="1" ht="15.75">
      <c r="A103" s="512" t="s">
        <v>113</v>
      </c>
      <c r="B103" s="520"/>
      <c r="C103" s="530" t="s">
        <v>184</v>
      </c>
      <c r="D103" s="350">
        <v>2017</v>
      </c>
      <c r="E103" s="426" t="s">
        <v>185</v>
      </c>
      <c r="F103" s="323">
        <v>689.1</v>
      </c>
      <c r="G103" s="323"/>
      <c r="H103" s="427"/>
      <c r="I103" s="428"/>
      <c r="J103" s="318">
        <v>6</v>
      </c>
      <c r="K103" s="323">
        <v>82.961538461538467</v>
      </c>
      <c r="L103" s="323">
        <v>43.8</v>
      </c>
      <c r="M103" s="323">
        <v>25</v>
      </c>
      <c r="N103" s="323">
        <v>7.2</v>
      </c>
      <c r="O103" s="323">
        <v>69</v>
      </c>
      <c r="P103" s="323">
        <v>13.789</v>
      </c>
      <c r="Q103" s="323">
        <v>2.2999999999999998</v>
      </c>
      <c r="R103" s="324" t="s">
        <v>48</v>
      </c>
      <c r="S103" s="370">
        <v>53</v>
      </c>
      <c r="T103" s="371"/>
      <c r="U103" s="429">
        <v>3</v>
      </c>
      <c r="V103" s="430">
        <v>3.5</v>
      </c>
      <c r="W103" s="350" t="s">
        <v>49</v>
      </c>
      <c r="X103" s="431">
        <v>5</v>
      </c>
      <c r="Y103" s="350" t="s">
        <v>55</v>
      </c>
      <c r="Z103" s="328" t="s">
        <v>121</v>
      </c>
      <c r="AA103" s="329">
        <v>144.1</v>
      </c>
      <c r="AB103" s="329">
        <v>0</v>
      </c>
      <c r="AC103" s="329">
        <v>112.7</v>
      </c>
      <c r="AD103" s="373">
        <v>1.4166666666666667</v>
      </c>
    </row>
    <row r="104" spans="1:30" s="110" customFormat="1" ht="15.75">
      <c r="A104" s="512"/>
      <c r="B104" s="520"/>
      <c r="C104" s="528"/>
      <c r="D104" s="351">
        <v>2018</v>
      </c>
      <c r="E104" s="368" t="s">
        <v>186</v>
      </c>
      <c r="F104" s="374">
        <v>696.8</v>
      </c>
      <c r="G104" s="374"/>
      <c r="H104" s="375"/>
      <c r="I104" s="428"/>
      <c r="J104" s="382">
        <v>9</v>
      </c>
      <c r="K104" s="330">
        <v>82.15384615384616</v>
      </c>
      <c r="L104" s="323">
        <v>70.513384615384609</v>
      </c>
      <c r="M104" s="324">
        <v>28</v>
      </c>
      <c r="N104" s="323">
        <v>5.7</v>
      </c>
      <c r="O104" s="324">
        <v>69</v>
      </c>
      <c r="P104" s="323">
        <v>13.917</v>
      </c>
      <c r="Q104" s="323">
        <v>2.2999999999999998</v>
      </c>
      <c r="R104" s="369" t="s">
        <v>57</v>
      </c>
      <c r="S104" s="370">
        <v>53</v>
      </c>
      <c r="T104" s="371"/>
      <c r="U104" s="429">
        <v>3</v>
      </c>
      <c r="V104" s="432">
        <v>3.5</v>
      </c>
      <c r="W104" s="350" t="s">
        <v>49</v>
      </c>
      <c r="X104" s="431">
        <v>5</v>
      </c>
      <c r="Y104" s="350" t="s">
        <v>50</v>
      </c>
      <c r="Z104" s="328" t="s">
        <v>119</v>
      </c>
      <c r="AA104" s="329">
        <v>141.5</v>
      </c>
      <c r="AB104" s="329"/>
      <c r="AC104" s="329">
        <v>111.4</v>
      </c>
      <c r="AD104" s="373">
        <v>2</v>
      </c>
    </row>
    <row r="105" spans="1:30" s="127" customFormat="1" ht="15.75">
      <c r="A105" s="512"/>
      <c r="B105" s="520"/>
      <c r="C105" s="529"/>
      <c r="D105" s="397">
        <v>2019</v>
      </c>
      <c r="E105" s="419" t="s">
        <v>187</v>
      </c>
      <c r="F105" s="374">
        <v>736.05</v>
      </c>
      <c r="G105" s="374"/>
      <c r="H105" s="375"/>
      <c r="I105" s="409"/>
      <c r="J105" s="395">
        <v>4</v>
      </c>
      <c r="K105" s="330">
        <v>82.5</v>
      </c>
      <c r="L105" s="393">
        <v>65.599999999999994</v>
      </c>
      <c r="M105" s="394">
        <v>16</v>
      </c>
      <c r="N105" s="393">
        <v>2.7</v>
      </c>
      <c r="O105" s="394">
        <v>67</v>
      </c>
      <c r="P105" s="393">
        <v>15.5</v>
      </c>
      <c r="Q105" s="393">
        <v>2.7</v>
      </c>
      <c r="R105" s="388" t="s">
        <v>57</v>
      </c>
      <c r="S105" s="395"/>
      <c r="T105" s="396"/>
      <c r="U105" s="415"/>
      <c r="V105" s="415"/>
      <c r="W105" s="416"/>
      <c r="X105" s="416"/>
      <c r="Y105" s="416"/>
      <c r="Z105" s="417" t="s">
        <v>166</v>
      </c>
      <c r="AA105" s="418">
        <v>143.25</v>
      </c>
      <c r="AB105" s="418">
        <v>0</v>
      </c>
      <c r="AC105" s="418">
        <v>111.85714285714286</v>
      </c>
      <c r="AD105" s="393"/>
    </row>
    <row r="106" spans="1:30" s="274" customFormat="1" ht="15.75">
      <c r="A106" s="512">
        <v>22</v>
      </c>
      <c r="B106" s="513" t="s">
        <v>188</v>
      </c>
      <c r="C106" s="516" t="s">
        <v>646</v>
      </c>
      <c r="D106" s="405">
        <v>2017</v>
      </c>
      <c r="E106" s="388" t="s">
        <v>189</v>
      </c>
      <c r="F106" s="390">
        <v>654.22771005917161</v>
      </c>
      <c r="G106" s="390">
        <v>1.9302418208457528</v>
      </c>
      <c r="H106" s="391"/>
      <c r="I106" s="409" t="s">
        <v>47</v>
      </c>
      <c r="J106" s="394">
        <v>12</v>
      </c>
      <c r="K106" s="433">
        <v>84.923076923076906</v>
      </c>
      <c r="L106" s="433">
        <v>69.815384615384616</v>
      </c>
      <c r="M106" s="433">
        <v>20</v>
      </c>
      <c r="N106" s="433">
        <v>5.2</v>
      </c>
      <c r="O106" s="433">
        <v>72</v>
      </c>
      <c r="P106" s="433">
        <v>13.993</v>
      </c>
      <c r="Q106" s="433">
        <v>1.7</v>
      </c>
      <c r="R106" s="434" t="s">
        <v>48</v>
      </c>
      <c r="S106" s="395">
        <v>66</v>
      </c>
      <c r="T106" s="396"/>
      <c r="U106" s="435">
        <v>3</v>
      </c>
      <c r="V106" s="435">
        <v>4.25</v>
      </c>
      <c r="W106" s="436" t="s">
        <v>54</v>
      </c>
      <c r="X106" s="437">
        <v>5</v>
      </c>
      <c r="Y106" s="437" t="s">
        <v>50</v>
      </c>
      <c r="Z106" s="437" t="s">
        <v>121</v>
      </c>
      <c r="AA106" s="393">
        <v>158.19999999999999</v>
      </c>
      <c r="AB106" s="393">
        <v>-3.7000000000000171</v>
      </c>
      <c r="AC106" s="393">
        <v>96.38</v>
      </c>
      <c r="AD106" s="393">
        <v>1.6129032258064515</v>
      </c>
    </row>
    <row r="107" spans="1:30" s="274" customFormat="1" ht="15.75">
      <c r="A107" s="512"/>
      <c r="B107" s="514"/>
      <c r="C107" s="517"/>
      <c r="D107" s="405">
        <v>2018</v>
      </c>
      <c r="E107" s="388" t="s">
        <v>190</v>
      </c>
      <c r="F107" s="390">
        <v>678.12724226442833</v>
      </c>
      <c r="G107" s="390">
        <v>3.7359239027060323</v>
      </c>
      <c r="H107" s="391">
        <v>-4.7572810903045624E-2</v>
      </c>
      <c r="I107" s="409" t="s">
        <v>47</v>
      </c>
      <c r="J107" s="394">
        <v>10</v>
      </c>
      <c r="K107" s="330">
        <v>85.307692307692307</v>
      </c>
      <c r="L107" s="393">
        <v>71.22476923076924</v>
      </c>
      <c r="M107" s="394">
        <v>31</v>
      </c>
      <c r="N107" s="393">
        <v>8.4</v>
      </c>
      <c r="O107" s="394">
        <v>82</v>
      </c>
      <c r="P107" s="393">
        <v>14.02</v>
      </c>
      <c r="Q107" s="393">
        <v>1.8</v>
      </c>
      <c r="R107" s="388" t="s">
        <v>57</v>
      </c>
      <c r="S107" s="395">
        <v>55</v>
      </c>
      <c r="T107" s="396"/>
      <c r="U107" s="435">
        <v>3</v>
      </c>
      <c r="V107" s="435">
        <v>4.75</v>
      </c>
      <c r="W107" s="435" t="s">
        <v>54</v>
      </c>
      <c r="X107" s="435">
        <v>5</v>
      </c>
      <c r="Y107" s="435" t="s">
        <v>50</v>
      </c>
      <c r="Z107" s="435" t="s">
        <v>81</v>
      </c>
      <c r="AA107" s="393">
        <v>156</v>
      </c>
      <c r="AB107" s="393">
        <v>-4.1999999999999886</v>
      </c>
      <c r="AC107" s="393">
        <v>98.85</v>
      </c>
      <c r="AD107" s="393">
        <v>1.6</v>
      </c>
    </row>
    <row r="108" spans="1:30" s="275" customFormat="1" ht="15.75">
      <c r="A108" s="512"/>
      <c r="B108" s="514"/>
      <c r="C108" s="517"/>
      <c r="D108" s="332" t="s">
        <v>98</v>
      </c>
      <c r="E108" s="400"/>
      <c r="F108" s="389">
        <f>AVERAGE(F106:F107)</f>
        <v>666.17747616179997</v>
      </c>
      <c r="G108" s="389">
        <f>AVERAGE(G106:G107)</f>
        <v>2.8330828617758925</v>
      </c>
      <c r="H108" s="402"/>
      <c r="I108" s="412"/>
      <c r="J108" s="392"/>
      <c r="K108" s="438">
        <v>84.923076923076906</v>
      </c>
      <c r="L108" s="438">
        <v>69.815384615384616</v>
      </c>
      <c r="M108" s="438">
        <v>20</v>
      </c>
      <c r="N108" s="438">
        <v>5.2</v>
      </c>
      <c r="O108" s="438">
        <v>72</v>
      </c>
      <c r="P108" s="438">
        <v>13.993</v>
      </c>
      <c r="Q108" s="438">
        <v>1.7</v>
      </c>
      <c r="R108" s="439"/>
      <c r="S108" s="403">
        <v>66</v>
      </c>
      <c r="T108" s="396"/>
      <c r="U108" s="440">
        <v>3</v>
      </c>
      <c r="V108" s="440">
        <v>4.75</v>
      </c>
      <c r="W108" s="441" t="s">
        <v>54</v>
      </c>
      <c r="X108" s="442">
        <v>5</v>
      </c>
      <c r="Y108" s="442" t="s">
        <v>50</v>
      </c>
      <c r="Z108" s="442" t="s">
        <v>122</v>
      </c>
      <c r="AA108" s="401">
        <f>AVERAGE(AA106:AA107)</f>
        <v>157.1</v>
      </c>
      <c r="AB108" s="401">
        <f>AVERAGE(AB106:AB107)</f>
        <v>-3.9500000000000028</v>
      </c>
      <c r="AC108" s="401">
        <f>AVERAGE(AC106:AC107)</f>
        <v>97.614999999999995</v>
      </c>
      <c r="AD108" s="401">
        <f>AVERAGE(AD106:AD107)</f>
        <v>1.6064516129032258</v>
      </c>
    </row>
    <row r="109" spans="1:30" s="274" customFormat="1" ht="15.75">
      <c r="A109" s="512"/>
      <c r="B109" s="514"/>
      <c r="C109" s="518"/>
      <c r="D109" s="405">
        <v>2019</v>
      </c>
      <c r="E109" s="405" t="s">
        <v>191</v>
      </c>
      <c r="F109" s="390">
        <v>743.54420118343194</v>
      </c>
      <c r="G109" s="390">
        <v>2.261459541076086</v>
      </c>
      <c r="H109" s="391"/>
      <c r="I109" s="409" t="s">
        <v>192</v>
      </c>
      <c r="J109" s="394">
        <v>5</v>
      </c>
      <c r="K109" s="433">
        <v>85.5</v>
      </c>
      <c r="L109" s="433">
        <v>73.400000000000006</v>
      </c>
      <c r="M109" s="433">
        <v>21</v>
      </c>
      <c r="N109" s="433">
        <v>5.3</v>
      </c>
      <c r="O109" s="433">
        <v>72</v>
      </c>
      <c r="P109" s="433">
        <v>16</v>
      </c>
      <c r="Q109" s="433">
        <v>1.8</v>
      </c>
      <c r="R109" s="443" t="s">
        <v>57</v>
      </c>
      <c r="S109" s="395">
        <v>60</v>
      </c>
      <c r="T109" s="396"/>
      <c r="U109" s="435"/>
      <c r="V109" s="435"/>
      <c r="W109" s="436"/>
      <c r="X109" s="437"/>
      <c r="Y109" s="437"/>
      <c r="Z109" s="437" t="s">
        <v>81</v>
      </c>
      <c r="AA109" s="393">
        <v>158.42857142857142</v>
      </c>
      <c r="AB109" s="393">
        <v>-2.4285714285714448</v>
      </c>
      <c r="AC109" s="393">
        <v>96.885714285714286</v>
      </c>
      <c r="AD109" s="393">
        <v>1.4</v>
      </c>
    </row>
    <row r="110" spans="1:30" s="274" customFormat="1" ht="15.75">
      <c r="A110" s="512">
        <v>23</v>
      </c>
      <c r="B110" s="514"/>
      <c r="C110" s="516" t="s">
        <v>649</v>
      </c>
      <c r="D110" s="405">
        <v>2017</v>
      </c>
      <c r="E110" s="388" t="s">
        <v>194</v>
      </c>
      <c r="F110" s="390">
        <v>664.86006804733722</v>
      </c>
      <c r="G110" s="390">
        <v>3.5867886228170436</v>
      </c>
      <c r="H110" s="391"/>
      <c r="I110" s="409" t="s">
        <v>47</v>
      </c>
      <c r="J110" s="394">
        <v>6</v>
      </c>
      <c r="K110" s="433">
        <v>83.538461538461533</v>
      </c>
      <c r="L110" s="433">
        <v>66.730769230769241</v>
      </c>
      <c r="M110" s="433">
        <v>30</v>
      </c>
      <c r="N110" s="433">
        <v>8.9</v>
      </c>
      <c r="O110" s="433">
        <v>63</v>
      </c>
      <c r="P110" s="433">
        <v>14.646000000000001</v>
      </c>
      <c r="Q110" s="433">
        <v>1.8</v>
      </c>
      <c r="R110" s="434" t="s">
        <v>48</v>
      </c>
      <c r="S110" s="395">
        <v>68</v>
      </c>
      <c r="T110" s="396"/>
      <c r="U110" s="435">
        <v>5</v>
      </c>
      <c r="V110" s="435">
        <v>4.25</v>
      </c>
      <c r="W110" s="435" t="s">
        <v>54</v>
      </c>
      <c r="X110" s="435">
        <v>5</v>
      </c>
      <c r="Y110" s="435" t="s">
        <v>55</v>
      </c>
      <c r="Z110" s="435" t="s">
        <v>121</v>
      </c>
      <c r="AA110" s="393">
        <v>161</v>
      </c>
      <c r="AB110" s="393">
        <v>-0.90000000000000568</v>
      </c>
      <c r="AC110" s="393">
        <v>98.07</v>
      </c>
      <c r="AD110" s="393">
        <v>2.064516129032258</v>
      </c>
    </row>
    <row r="111" spans="1:30" s="274" customFormat="1" ht="15.75">
      <c r="A111" s="512"/>
      <c r="B111" s="514"/>
      <c r="C111" s="517"/>
      <c r="D111" s="405">
        <v>2018</v>
      </c>
      <c r="E111" s="388" t="s">
        <v>20</v>
      </c>
      <c r="F111" s="390">
        <v>694.37026213211004</v>
      </c>
      <c r="G111" s="390">
        <v>6.1535523315304292</v>
      </c>
      <c r="H111" s="391">
        <v>2.346563804570712</v>
      </c>
      <c r="I111" s="409" t="s">
        <v>47</v>
      </c>
      <c r="J111" s="394">
        <v>4</v>
      </c>
      <c r="K111" s="330">
        <v>85.038461538461547</v>
      </c>
      <c r="L111" s="393">
        <v>69.416846153846137</v>
      </c>
      <c r="M111" s="394">
        <v>36</v>
      </c>
      <c r="N111" s="393">
        <v>11.7</v>
      </c>
      <c r="O111" s="394">
        <v>72</v>
      </c>
      <c r="P111" s="393">
        <v>14.364000000000001</v>
      </c>
      <c r="Q111" s="393">
        <v>1.8</v>
      </c>
      <c r="R111" s="388" t="s">
        <v>57</v>
      </c>
      <c r="S111" s="395">
        <v>64</v>
      </c>
      <c r="T111" s="396"/>
      <c r="U111" s="435">
        <v>3</v>
      </c>
      <c r="V111" s="435">
        <v>3.75</v>
      </c>
      <c r="W111" s="435" t="s">
        <v>49</v>
      </c>
      <c r="X111" s="435">
        <v>3</v>
      </c>
      <c r="Y111" s="435" t="s">
        <v>50</v>
      </c>
      <c r="Z111" s="435" t="s">
        <v>81</v>
      </c>
      <c r="AA111" s="393">
        <v>159.30000000000001</v>
      </c>
      <c r="AB111" s="393">
        <v>-0.89999999999997726</v>
      </c>
      <c r="AC111" s="393">
        <v>98.809999999999988</v>
      </c>
      <c r="AD111" s="393">
        <v>1.8</v>
      </c>
    </row>
    <row r="112" spans="1:30" s="275" customFormat="1" ht="15.75">
      <c r="A112" s="512"/>
      <c r="B112" s="514"/>
      <c r="C112" s="517"/>
      <c r="D112" s="332" t="s">
        <v>98</v>
      </c>
      <c r="E112" s="400"/>
      <c r="F112" s="389">
        <f>AVERAGE(F110:F111)</f>
        <v>679.61516508972363</v>
      </c>
      <c r="G112" s="389">
        <f>AVERAGE(G110:G111)</f>
        <v>4.8701704771737369</v>
      </c>
      <c r="H112" s="402"/>
      <c r="I112" s="412"/>
      <c r="J112" s="392"/>
      <c r="K112" s="438">
        <v>83.538461538461533</v>
      </c>
      <c r="L112" s="438">
        <v>66.730769230769241</v>
      </c>
      <c r="M112" s="438">
        <v>30</v>
      </c>
      <c r="N112" s="438">
        <v>8.9</v>
      </c>
      <c r="O112" s="438">
        <v>63</v>
      </c>
      <c r="P112" s="438">
        <v>14.646000000000001</v>
      </c>
      <c r="Q112" s="438">
        <v>1.8</v>
      </c>
      <c r="R112" s="439" t="s">
        <v>48</v>
      </c>
      <c r="S112" s="403">
        <v>68</v>
      </c>
      <c r="T112" s="396"/>
      <c r="U112" s="440">
        <v>5</v>
      </c>
      <c r="V112" s="440">
        <v>4.25</v>
      </c>
      <c r="W112" s="440" t="s">
        <v>54</v>
      </c>
      <c r="X112" s="440">
        <v>5</v>
      </c>
      <c r="Y112" s="440" t="s">
        <v>50</v>
      </c>
      <c r="Z112" s="440" t="s">
        <v>81</v>
      </c>
      <c r="AA112" s="401">
        <f>AVERAGE(AA110:AA111)</f>
        <v>160.15</v>
      </c>
      <c r="AB112" s="401">
        <f>AVERAGE(AB110:AB111)</f>
        <v>-0.89999999999999147</v>
      </c>
      <c r="AC112" s="401">
        <f>AVERAGE(AC110:AC111)</f>
        <v>98.44</v>
      </c>
      <c r="AD112" s="401">
        <f>AVERAGE(AD110:AD111)</f>
        <v>1.9322580645161289</v>
      </c>
    </row>
    <row r="113" spans="1:30" s="274" customFormat="1" ht="15.75">
      <c r="A113" s="512"/>
      <c r="B113" s="514"/>
      <c r="C113" s="518"/>
      <c r="D113" s="405">
        <v>2019</v>
      </c>
      <c r="E113" s="405" t="s">
        <v>195</v>
      </c>
      <c r="F113" s="390">
        <v>754.46049027895174</v>
      </c>
      <c r="G113" s="390">
        <v>3.7628035820940235</v>
      </c>
      <c r="H113" s="391"/>
      <c r="I113" s="409" t="s">
        <v>196</v>
      </c>
      <c r="J113" s="394">
        <v>2</v>
      </c>
      <c r="K113" s="433">
        <v>84.7</v>
      </c>
      <c r="L113" s="433">
        <v>70.3</v>
      </c>
      <c r="M113" s="433">
        <v>19</v>
      </c>
      <c r="N113" s="433">
        <v>3.8</v>
      </c>
      <c r="O113" s="433">
        <v>65</v>
      </c>
      <c r="P113" s="433">
        <v>15.2</v>
      </c>
      <c r="Q113" s="433">
        <v>1.8</v>
      </c>
      <c r="R113" s="443" t="s">
        <v>105</v>
      </c>
      <c r="S113" s="395">
        <v>56</v>
      </c>
      <c r="T113" s="396"/>
      <c r="U113" s="435"/>
      <c r="V113" s="435"/>
      <c r="W113" s="435"/>
      <c r="X113" s="435"/>
      <c r="Y113" s="435"/>
      <c r="Z113" s="435" t="s">
        <v>166</v>
      </c>
      <c r="AA113" s="393">
        <v>161.42857142857142</v>
      </c>
      <c r="AB113" s="393">
        <v>0.57142857142855519</v>
      </c>
      <c r="AC113" s="393">
        <v>98.018571428571434</v>
      </c>
      <c r="AD113" s="393">
        <v>1.6</v>
      </c>
    </row>
    <row r="114" spans="1:30" s="274" customFormat="1" ht="15.75">
      <c r="A114" s="512">
        <v>24</v>
      </c>
      <c r="B114" s="514"/>
      <c r="C114" s="516" t="s">
        <v>652</v>
      </c>
      <c r="D114" s="405" t="s">
        <v>77</v>
      </c>
      <c r="E114" s="388" t="s">
        <v>197</v>
      </c>
      <c r="F114" s="390">
        <v>674.94587573964498</v>
      </c>
      <c r="G114" s="390">
        <v>5.1581815816119159</v>
      </c>
      <c r="H114" s="391"/>
      <c r="I114" s="409" t="s">
        <v>52</v>
      </c>
      <c r="J114" s="394">
        <v>3</v>
      </c>
      <c r="K114" s="433">
        <v>84.461538461538467</v>
      </c>
      <c r="L114" s="433">
        <v>68.230769230769226</v>
      </c>
      <c r="M114" s="433">
        <v>32</v>
      </c>
      <c r="N114" s="433">
        <v>9.6</v>
      </c>
      <c r="O114" s="433">
        <v>78</v>
      </c>
      <c r="P114" s="433">
        <v>13.622999999999999</v>
      </c>
      <c r="Q114" s="433">
        <v>1.8</v>
      </c>
      <c r="R114" s="434" t="s">
        <v>48</v>
      </c>
      <c r="S114" s="395">
        <v>60</v>
      </c>
      <c r="T114" s="396"/>
      <c r="U114" s="435">
        <v>5</v>
      </c>
      <c r="V114" s="435">
        <v>4.75</v>
      </c>
      <c r="W114" s="435" t="s">
        <v>54</v>
      </c>
      <c r="X114" s="435">
        <v>5</v>
      </c>
      <c r="Y114" s="435" t="s">
        <v>50</v>
      </c>
      <c r="Z114" s="435" t="s">
        <v>121</v>
      </c>
      <c r="AA114" s="393">
        <v>158.6</v>
      </c>
      <c r="AB114" s="393">
        <v>-3.3000000000000114</v>
      </c>
      <c r="AC114" s="393">
        <v>97.287000000000006</v>
      </c>
      <c r="AD114" s="393">
        <v>1.8387096774193548</v>
      </c>
    </row>
    <row r="115" spans="1:30" s="274" customFormat="1" ht="15.75">
      <c r="A115" s="512"/>
      <c r="B115" s="514"/>
      <c r="C115" s="517"/>
      <c r="D115" s="405">
        <v>2018</v>
      </c>
      <c r="E115" s="388" t="s">
        <v>198</v>
      </c>
      <c r="F115" s="390">
        <v>683.30296848423268</v>
      </c>
      <c r="G115" s="390">
        <v>4.420865080982594</v>
      </c>
      <c r="H115" s="391">
        <v>0.71530230440454456</v>
      </c>
      <c r="I115" s="409" t="s">
        <v>47</v>
      </c>
      <c r="J115" s="394">
        <v>8</v>
      </c>
      <c r="K115" s="330">
        <v>85.15384615384616</v>
      </c>
      <c r="L115" s="393">
        <v>65.984076923076927</v>
      </c>
      <c r="M115" s="394">
        <v>57</v>
      </c>
      <c r="N115" s="393">
        <v>13.9</v>
      </c>
      <c r="O115" s="394">
        <v>70</v>
      </c>
      <c r="P115" s="393">
        <v>13.676</v>
      </c>
      <c r="Q115" s="393">
        <v>1.8</v>
      </c>
      <c r="R115" s="388" t="s">
        <v>57</v>
      </c>
      <c r="S115" s="395">
        <v>64</v>
      </c>
      <c r="T115" s="396"/>
      <c r="U115" s="435">
        <v>3</v>
      </c>
      <c r="V115" s="435">
        <v>4.75</v>
      </c>
      <c r="W115" s="435" t="s">
        <v>54</v>
      </c>
      <c r="X115" s="435">
        <v>5</v>
      </c>
      <c r="Y115" s="435" t="s">
        <v>50</v>
      </c>
      <c r="Z115" s="435" t="s">
        <v>81</v>
      </c>
      <c r="AA115" s="393">
        <v>158</v>
      </c>
      <c r="AB115" s="393">
        <v>-2.1999999999999886</v>
      </c>
      <c r="AC115" s="393">
        <v>98.454999999999998</v>
      </c>
      <c r="AD115" s="393">
        <v>1.9</v>
      </c>
    </row>
    <row r="116" spans="1:30" s="275" customFormat="1" ht="15.75">
      <c r="A116" s="512"/>
      <c r="B116" s="514"/>
      <c r="C116" s="517"/>
      <c r="D116" s="332" t="s">
        <v>98</v>
      </c>
      <c r="E116" s="400"/>
      <c r="F116" s="389">
        <f>AVERAGE(F114:F115)</f>
        <v>679.12442211193888</v>
      </c>
      <c r="G116" s="389">
        <f>AVERAGE(G114:G115)</f>
        <v>4.7895233312972554</v>
      </c>
      <c r="H116" s="402"/>
      <c r="I116" s="412"/>
      <c r="J116" s="392"/>
      <c r="K116" s="438">
        <v>84.461538461538467</v>
      </c>
      <c r="L116" s="438">
        <v>68.230769230769226</v>
      </c>
      <c r="M116" s="438">
        <v>32</v>
      </c>
      <c r="N116" s="438">
        <v>9.6</v>
      </c>
      <c r="O116" s="438">
        <v>78</v>
      </c>
      <c r="P116" s="438">
        <v>13.622999999999999</v>
      </c>
      <c r="Q116" s="438">
        <v>1.8</v>
      </c>
      <c r="R116" s="439" t="s">
        <v>48</v>
      </c>
      <c r="S116" s="403">
        <v>60</v>
      </c>
      <c r="T116" s="396"/>
      <c r="U116" s="440">
        <v>5</v>
      </c>
      <c r="V116" s="440">
        <v>4.75</v>
      </c>
      <c r="W116" s="440" t="s">
        <v>54</v>
      </c>
      <c r="X116" s="440">
        <v>5</v>
      </c>
      <c r="Y116" s="440" t="s">
        <v>50</v>
      </c>
      <c r="Z116" s="440" t="s">
        <v>81</v>
      </c>
      <c r="AA116" s="401">
        <f>AVERAGE(AA114:AA115)</f>
        <v>158.30000000000001</v>
      </c>
      <c r="AB116" s="401">
        <f>AVERAGE(AB114:AB115)</f>
        <v>-2.75</v>
      </c>
      <c r="AC116" s="401">
        <f>AVERAGE(AC114:AC115)</f>
        <v>97.871000000000009</v>
      </c>
      <c r="AD116" s="401">
        <v>1.8</v>
      </c>
    </row>
    <row r="117" spans="1:30" s="274" customFormat="1" ht="15.75">
      <c r="A117" s="512"/>
      <c r="B117" s="514"/>
      <c r="C117" s="518"/>
      <c r="D117" s="405">
        <v>2019</v>
      </c>
      <c r="E117" s="405" t="s">
        <v>199</v>
      </c>
      <c r="F117" s="390">
        <v>749.58195458387775</v>
      </c>
      <c r="G117" s="390">
        <v>3.0918465901526262</v>
      </c>
      <c r="H117" s="391"/>
      <c r="I117" s="409" t="s">
        <v>196</v>
      </c>
      <c r="J117" s="394">
        <v>3</v>
      </c>
      <c r="K117" s="433">
        <v>84.7</v>
      </c>
      <c r="L117" s="433">
        <v>71.8</v>
      </c>
      <c r="M117" s="433">
        <v>22</v>
      </c>
      <c r="N117" s="433">
        <v>5</v>
      </c>
      <c r="O117" s="433">
        <v>70</v>
      </c>
      <c r="P117" s="433">
        <v>15.2</v>
      </c>
      <c r="Q117" s="433">
        <v>1.7</v>
      </c>
      <c r="R117" s="443" t="s">
        <v>105</v>
      </c>
      <c r="S117" s="395">
        <v>52</v>
      </c>
      <c r="T117" s="396"/>
      <c r="U117" s="435">
        <v>3</v>
      </c>
      <c r="V117" s="435">
        <v>4.25</v>
      </c>
      <c r="W117" s="435">
        <v>5</v>
      </c>
      <c r="X117" s="435">
        <v>5</v>
      </c>
      <c r="Y117" s="435" t="s">
        <v>58</v>
      </c>
      <c r="Z117" s="435" t="s">
        <v>81</v>
      </c>
      <c r="AA117" s="393">
        <v>159.85714285714286</v>
      </c>
      <c r="AB117" s="393">
        <v>-1</v>
      </c>
      <c r="AC117" s="393">
        <v>98.01428571428572</v>
      </c>
      <c r="AD117" s="393">
        <v>1.5</v>
      </c>
    </row>
    <row r="118" spans="1:30" s="274" customFormat="1" ht="15.75">
      <c r="A118" s="512">
        <v>25</v>
      </c>
      <c r="B118" s="514"/>
      <c r="C118" s="516" t="s">
        <v>654</v>
      </c>
      <c r="D118" s="405">
        <v>2017</v>
      </c>
      <c r="E118" s="388" t="s">
        <v>200</v>
      </c>
      <c r="F118" s="390">
        <v>676.64816666666673</v>
      </c>
      <c r="G118" s="390">
        <v>5.4234025790916238</v>
      </c>
      <c r="H118" s="391"/>
      <c r="I118" s="409" t="s">
        <v>52</v>
      </c>
      <c r="J118" s="394">
        <v>1</v>
      </c>
      <c r="K118" s="433">
        <v>84.346153846153854</v>
      </c>
      <c r="L118" s="433">
        <v>64.5</v>
      </c>
      <c r="M118" s="433">
        <v>34</v>
      </c>
      <c r="N118" s="433">
        <v>11.3</v>
      </c>
      <c r="O118" s="433">
        <v>73</v>
      </c>
      <c r="P118" s="433">
        <v>9.6189999999999998</v>
      </c>
      <c r="Q118" s="433">
        <v>1.8</v>
      </c>
      <c r="R118" s="434" t="s">
        <v>48</v>
      </c>
      <c r="S118" s="388" t="s">
        <v>60</v>
      </c>
      <c r="T118" s="414"/>
      <c r="U118" s="435">
        <v>3</v>
      </c>
      <c r="V118" s="435">
        <v>3.75</v>
      </c>
      <c r="W118" s="435" t="s">
        <v>49</v>
      </c>
      <c r="X118" s="435">
        <v>5</v>
      </c>
      <c r="Y118" s="435" t="s">
        <v>50</v>
      </c>
      <c r="Z118" s="435" t="s">
        <v>121</v>
      </c>
      <c r="AA118" s="393">
        <v>160.5</v>
      </c>
      <c r="AB118" s="393">
        <v>-1.4000000000000057</v>
      </c>
      <c r="AC118" s="393">
        <v>97.674999999999983</v>
      </c>
      <c r="AD118" s="393">
        <v>1.5161290322580645</v>
      </c>
    </row>
    <row r="119" spans="1:30" s="274" customFormat="1" ht="57">
      <c r="A119" s="512"/>
      <c r="B119" s="514"/>
      <c r="C119" s="517"/>
      <c r="D119" s="405">
        <v>2018</v>
      </c>
      <c r="E119" s="388" t="s">
        <v>201</v>
      </c>
      <c r="F119" s="390">
        <v>696.21483621597781</v>
      </c>
      <c r="G119" s="390">
        <v>6.2447627469565532</v>
      </c>
      <c r="H119" s="391">
        <v>2.6184444271468443</v>
      </c>
      <c r="I119" s="409" t="s">
        <v>76</v>
      </c>
      <c r="J119" s="394">
        <v>3</v>
      </c>
      <c r="K119" s="330">
        <v>85.000000000000014</v>
      </c>
      <c r="L119" s="393">
        <v>60.520846153846158</v>
      </c>
      <c r="M119" s="394">
        <v>49</v>
      </c>
      <c r="N119" s="393">
        <v>14</v>
      </c>
      <c r="O119" s="394">
        <v>78</v>
      </c>
      <c r="P119" s="393">
        <v>10.231999999999999</v>
      </c>
      <c r="Q119" s="393">
        <v>1.9</v>
      </c>
      <c r="R119" s="388" t="s">
        <v>57</v>
      </c>
      <c r="S119" s="388" t="s">
        <v>60</v>
      </c>
      <c r="T119" s="414" t="s">
        <v>202</v>
      </c>
      <c r="U119" s="435">
        <v>5</v>
      </c>
      <c r="V119" s="435">
        <v>5</v>
      </c>
      <c r="W119" s="435" t="s">
        <v>54</v>
      </c>
      <c r="X119" s="435">
        <v>5</v>
      </c>
      <c r="Y119" s="435" t="s">
        <v>50</v>
      </c>
      <c r="Z119" s="435" t="s">
        <v>81</v>
      </c>
      <c r="AA119" s="393">
        <v>158.80000000000001</v>
      </c>
      <c r="AB119" s="393">
        <v>-1.3999999999999773</v>
      </c>
      <c r="AC119" s="393">
        <v>101.05500000000001</v>
      </c>
      <c r="AD119" s="393">
        <v>2.6</v>
      </c>
    </row>
    <row r="120" spans="1:30" s="275" customFormat="1" ht="15.75">
      <c r="A120" s="512"/>
      <c r="B120" s="514"/>
      <c r="C120" s="517"/>
      <c r="D120" s="332" t="s">
        <v>98</v>
      </c>
      <c r="E120" s="400"/>
      <c r="F120" s="389">
        <f>AVERAGE(F118:F119)</f>
        <v>686.43150144132233</v>
      </c>
      <c r="G120" s="389">
        <f>AVERAGE(G118:G119)</f>
        <v>5.8340826630240885</v>
      </c>
      <c r="H120" s="402"/>
      <c r="I120" s="412"/>
      <c r="J120" s="392"/>
      <c r="K120" s="337">
        <v>85.000000000000014</v>
      </c>
      <c r="L120" s="401">
        <v>60.520846153846158</v>
      </c>
      <c r="M120" s="392">
        <v>49</v>
      </c>
      <c r="N120" s="401">
        <v>14</v>
      </c>
      <c r="O120" s="392">
        <v>78</v>
      </c>
      <c r="P120" s="401">
        <v>10.231999999999999</v>
      </c>
      <c r="Q120" s="401">
        <v>1.9</v>
      </c>
      <c r="R120" s="404" t="s">
        <v>57</v>
      </c>
      <c r="S120" s="404" t="s">
        <v>60</v>
      </c>
      <c r="T120" s="414"/>
      <c r="U120" s="440">
        <v>5</v>
      </c>
      <c r="V120" s="440">
        <v>5</v>
      </c>
      <c r="W120" s="440" t="s">
        <v>54</v>
      </c>
      <c r="X120" s="440">
        <v>5</v>
      </c>
      <c r="Y120" s="440" t="s">
        <v>50</v>
      </c>
      <c r="Z120" s="440" t="s">
        <v>81</v>
      </c>
      <c r="AA120" s="401">
        <f>AVERAGE(AA118:AA119)</f>
        <v>159.65</v>
      </c>
      <c r="AB120" s="401">
        <f>AVERAGE(AB118:AB119)</f>
        <v>-1.3999999999999915</v>
      </c>
      <c r="AC120" s="401">
        <f>AVERAGE(AC118:AC119)</f>
        <v>99.364999999999995</v>
      </c>
      <c r="AD120" s="401">
        <f>AVERAGE(AD118:AD119)</f>
        <v>2.0580645161290323</v>
      </c>
    </row>
    <row r="121" spans="1:30" s="274" customFormat="1" ht="15.75">
      <c r="A121" s="512"/>
      <c r="B121" s="514"/>
      <c r="C121" s="518"/>
      <c r="D121" s="405">
        <v>2019</v>
      </c>
      <c r="E121" s="405" t="s">
        <v>79</v>
      </c>
      <c r="F121" s="390">
        <v>763.73954199646516</v>
      </c>
      <c r="G121" s="390">
        <v>5.0389743467638182</v>
      </c>
      <c r="H121" s="391"/>
      <c r="I121" s="409" t="s">
        <v>192</v>
      </c>
      <c r="J121" s="394">
        <v>1</v>
      </c>
      <c r="K121" s="330">
        <v>86.6</v>
      </c>
      <c r="L121" s="393">
        <v>73.2</v>
      </c>
      <c r="M121" s="394">
        <v>18</v>
      </c>
      <c r="N121" s="393">
        <v>5.4</v>
      </c>
      <c r="O121" s="394">
        <v>88</v>
      </c>
      <c r="P121" s="393">
        <v>11.8</v>
      </c>
      <c r="Q121" s="393">
        <v>1.8</v>
      </c>
      <c r="R121" s="388" t="s">
        <v>57</v>
      </c>
      <c r="S121" s="388" t="s">
        <v>60</v>
      </c>
      <c r="T121" s="414"/>
      <c r="U121" s="435"/>
      <c r="V121" s="435"/>
      <c r="W121" s="435"/>
      <c r="X121" s="435"/>
      <c r="Y121" s="435"/>
      <c r="Z121" s="435" t="s">
        <v>81</v>
      </c>
      <c r="AA121" s="393">
        <v>161</v>
      </c>
      <c r="AB121" s="393">
        <v>0.1428571428571388</v>
      </c>
      <c r="AC121" s="393">
        <v>98.232857142857142</v>
      </c>
      <c r="AD121" s="393">
        <v>1.8</v>
      </c>
    </row>
    <row r="122" spans="1:30" s="127" customFormat="1" ht="15.75">
      <c r="A122" s="512" t="s">
        <v>113</v>
      </c>
      <c r="B122" s="514"/>
      <c r="C122" s="531" t="s">
        <v>203</v>
      </c>
      <c r="D122" s="444">
        <v>2017</v>
      </c>
      <c r="E122" s="384" t="s">
        <v>204</v>
      </c>
      <c r="F122" s="427">
        <v>641.83867159763327</v>
      </c>
      <c r="G122" s="427">
        <v>0</v>
      </c>
      <c r="H122" s="427"/>
      <c r="I122" s="409"/>
      <c r="J122" s="324">
        <v>13</v>
      </c>
      <c r="K122" s="330">
        <v>84</v>
      </c>
      <c r="L122" s="433">
        <v>68.038461538461547</v>
      </c>
      <c r="M122" s="433">
        <v>35</v>
      </c>
      <c r="N122" s="433">
        <v>9.5</v>
      </c>
      <c r="O122" s="433">
        <v>65</v>
      </c>
      <c r="P122" s="433">
        <v>14.906000000000001</v>
      </c>
      <c r="Q122" s="433">
        <v>1.7</v>
      </c>
      <c r="R122" s="434" t="s">
        <v>48</v>
      </c>
      <c r="S122" s="318">
        <v>67</v>
      </c>
      <c r="T122" s="414"/>
      <c r="U122" s="435">
        <v>3</v>
      </c>
      <c r="V122" s="445">
        <v>4.75</v>
      </c>
      <c r="W122" s="446" t="s">
        <v>54</v>
      </c>
      <c r="X122" s="378">
        <v>5</v>
      </c>
      <c r="Y122" s="378" t="s">
        <v>58</v>
      </c>
      <c r="Z122" s="378" t="s">
        <v>121</v>
      </c>
      <c r="AA122" s="323">
        <v>161.9</v>
      </c>
      <c r="AB122" s="323">
        <v>0</v>
      </c>
      <c r="AC122" s="323">
        <v>95.233000000000004</v>
      </c>
      <c r="AD122" s="323">
        <v>2</v>
      </c>
    </row>
    <row r="123" spans="1:30" s="127" customFormat="1" ht="15.75">
      <c r="A123" s="512"/>
      <c r="B123" s="514"/>
      <c r="C123" s="532"/>
      <c r="D123" s="444">
        <v>2018</v>
      </c>
      <c r="E123" s="384" t="s">
        <v>205</v>
      </c>
      <c r="F123" s="323">
        <v>654.31307837421446</v>
      </c>
      <c r="G123" s="323">
        <v>0</v>
      </c>
      <c r="H123" s="427"/>
      <c r="I123" s="409"/>
      <c r="J123" s="382">
        <v>14</v>
      </c>
      <c r="K123" s="330">
        <v>85.269230769230774</v>
      </c>
      <c r="L123" s="323">
        <v>70.002692307692314</v>
      </c>
      <c r="M123" s="324">
        <v>55</v>
      </c>
      <c r="N123" s="323">
        <v>15.1</v>
      </c>
      <c r="O123" s="324">
        <v>70</v>
      </c>
      <c r="P123" s="323">
        <v>14.349</v>
      </c>
      <c r="Q123" s="323">
        <v>1.7</v>
      </c>
      <c r="R123" s="331" t="s">
        <v>57</v>
      </c>
      <c r="S123" s="370">
        <v>66</v>
      </c>
      <c r="T123" s="414"/>
      <c r="U123" s="382">
        <v>3</v>
      </c>
      <c r="V123" s="382">
        <v>3.75</v>
      </c>
      <c r="W123" s="382" t="s">
        <v>49</v>
      </c>
      <c r="X123" s="382">
        <v>3</v>
      </c>
      <c r="Y123" s="382" t="s">
        <v>50</v>
      </c>
      <c r="Z123" s="447" t="s">
        <v>81</v>
      </c>
      <c r="AA123" s="323">
        <v>160.19999999999999</v>
      </c>
      <c r="AB123" s="323">
        <v>0</v>
      </c>
      <c r="AC123" s="323">
        <v>95.99</v>
      </c>
      <c r="AD123" s="323"/>
    </row>
    <row r="124" spans="1:30" s="127" customFormat="1" ht="15.75">
      <c r="A124" s="512"/>
      <c r="B124" s="515"/>
      <c r="C124" s="533"/>
      <c r="D124" s="405">
        <v>2019</v>
      </c>
      <c r="E124" s="388" t="s">
        <v>206</v>
      </c>
      <c r="F124" s="390">
        <v>727.10110389610395</v>
      </c>
      <c r="G124" s="390"/>
      <c r="H124" s="391"/>
      <c r="I124" s="409"/>
      <c r="J124" s="394">
        <v>6</v>
      </c>
      <c r="K124" s="330">
        <v>84.3</v>
      </c>
      <c r="L124" s="393">
        <v>71</v>
      </c>
      <c r="M124" s="394">
        <v>31</v>
      </c>
      <c r="N124" s="393">
        <v>6.7</v>
      </c>
      <c r="O124" s="394">
        <v>78</v>
      </c>
      <c r="P124" s="393">
        <v>14.8</v>
      </c>
      <c r="Q124" s="393">
        <v>1.7</v>
      </c>
      <c r="R124" s="388" t="s">
        <v>57</v>
      </c>
      <c r="S124" s="395">
        <v>57</v>
      </c>
      <c r="T124" s="396"/>
      <c r="U124" s="435">
        <v>5</v>
      </c>
      <c r="V124" s="435">
        <v>5</v>
      </c>
      <c r="W124" s="435" t="s">
        <v>54</v>
      </c>
      <c r="X124" s="437">
        <v>5</v>
      </c>
      <c r="Y124" s="437" t="s">
        <v>58</v>
      </c>
      <c r="Z124" s="437" t="s">
        <v>207</v>
      </c>
      <c r="AA124" s="393">
        <v>160.85714285714286</v>
      </c>
      <c r="AB124" s="393">
        <v>0</v>
      </c>
      <c r="AC124" s="393">
        <v>101.52571428571427</v>
      </c>
      <c r="AD124" s="393"/>
    </row>
    <row r="125" spans="1:30" s="274" customFormat="1" ht="15.75">
      <c r="A125" s="512">
        <v>26</v>
      </c>
      <c r="B125" s="513" t="s">
        <v>208</v>
      </c>
      <c r="C125" s="516" t="s">
        <v>657</v>
      </c>
      <c r="D125" s="405">
        <v>2017</v>
      </c>
      <c r="E125" s="388" t="s">
        <v>209</v>
      </c>
      <c r="F125" s="433">
        <v>676.67419132149894</v>
      </c>
      <c r="G125" s="433">
        <v>5.1219685114514499</v>
      </c>
      <c r="H125" s="391"/>
      <c r="I125" s="448" t="s">
        <v>47</v>
      </c>
      <c r="J125" s="449">
        <v>1</v>
      </c>
      <c r="K125" s="433">
        <v>85.15384615384616</v>
      </c>
      <c r="L125" s="433">
        <v>70.961538461538453</v>
      </c>
      <c r="M125" s="433">
        <v>38</v>
      </c>
      <c r="N125" s="433">
        <v>10.9</v>
      </c>
      <c r="O125" s="433">
        <v>60</v>
      </c>
      <c r="P125" s="433">
        <v>15.098000000000001</v>
      </c>
      <c r="Q125" s="433">
        <v>1.7</v>
      </c>
      <c r="R125" s="434" t="s">
        <v>48</v>
      </c>
      <c r="S125" s="395">
        <v>64</v>
      </c>
      <c r="T125" s="396"/>
      <c r="U125" s="435">
        <v>3</v>
      </c>
      <c r="V125" s="435">
        <v>4.25</v>
      </c>
      <c r="W125" s="435" t="s">
        <v>54</v>
      </c>
      <c r="X125" s="435">
        <v>5</v>
      </c>
      <c r="Y125" s="435" t="s">
        <v>50</v>
      </c>
      <c r="Z125" s="435" t="s">
        <v>121</v>
      </c>
      <c r="AA125" s="393">
        <v>155.11111111111111</v>
      </c>
      <c r="AB125" s="393">
        <v>-3</v>
      </c>
      <c r="AC125" s="393">
        <v>95.87222222222222</v>
      </c>
      <c r="AD125" s="393">
        <v>1.4615384615384615</v>
      </c>
    </row>
    <row r="126" spans="1:30" s="274" customFormat="1" ht="15.75">
      <c r="A126" s="512"/>
      <c r="B126" s="514"/>
      <c r="C126" s="517"/>
      <c r="D126" s="405">
        <v>2018</v>
      </c>
      <c r="E126" s="388" t="s">
        <v>210</v>
      </c>
      <c r="F126" s="433">
        <v>657.50685756051371</v>
      </c>
      <c r="G126" s="433">
        <v>2.0258234591360385</v>
      </c>
      <c r="H126" s="391">
        <v>0.8322380015509856</v>
      </c>
      <c r="I126" s="448" t="s">
        <v>76</v>
      </c>
      <c r="J126" s="449">
        <v>9</v>
      </c>
      <c r="K126" s="330">
        <v>85.730769230769226</v>
      </c>
      <c r="L126" s="393">
        <v>70.192269230769242</v>
      </c>
      <c r="M126" s="394">
        <v>36</v>
      </c>
      <c r="N126" s="393">
        <v>9.4</v>
      </c>
      <c r="O126" s="394">
        <v>73</v>
      </c>
      <c r="P126" s="393">
        <v>13.991</v>
      </c>
      <c r="Q126" s="393">
        <v>1.7</v>
      </c>
      <c r="R126" s="388" t="s">
        <v>57</v>
      </c>
      <c r="S126" s="395">
        <v>66</v>
      </c>
      <c r="T126" s="396"/>
      <c r="U126" s="435">
        <v>3</v>
      </c>
      <c r="V126" s="435">
        <v>4.25</v>
      </c>
      <c r="W126" s="435" t="s">
        <v>54</v>
      </c>
      <c r="X126" s="435">
        <v>5</v>
      </c>
      <c r="Y126" s="435" t="s">
        <v>50</v>
      </c>
      <c r="Z126" s="435" t="s">
        <v>81</v>
      </c>
      <c r="AA126" s="393">
        <v>151.9</v>
      </c>
      <c r="AB126" s="393">
        <v>-3.4000000000000057</v>
      </c>
      <c r="AC126" s="393">
        <v>99.084000000000003</v>
      </c>
      <c r="AD126" s="393">
        <v>1.4</v>
      </c>
    </row>
    <row r="127" spans="1:30" s="275" customFormat="1" ht="15.75">
      <c r="A127" s="512"/>
      <c r="B127" s="514"/>
      <c r="C127" s="517"/>
      <c r="D127" s="332" t="s">
        <v>98</v>
      </c>
      <c r="E127" s="400"/>
      <c r="F127" s="438">
        <f>AVERAGE(F125:F126)</f>
        <v>667.09052444100632</v>
      </c>
      <c r="G127" s="438">
        <f>AVERAGE(G125:G126)</f>
        <v>3.5738959852937442</v>
      </c>
      <c r="H127" s="402"/>
      <c r="I127" s="450"/>
      <c r="J127" s="451"/>
      <c r="K127" s="337">
        <v>85.730769230769226</v>
      </c>
      <c r="L127" s="401">
        <v>70.192269230769242</v>
      </c>
      <c r="M127" s="392">
        <v>36</v>
      </c>
      <c r="N127" s="401">
        <v>9.4</v>
      </c>
      <c r="O127" s="392">
        <v>73</v>
      </c>
      <c r="P127" s="401">
        <v>13.991</v>
      </c>
      <c r="Q127" s="401">
        <v>1.7</v>
      </c>
      <c r="R127" s="404" t="s">
        <v>57</v>
      </c>
      <c r="S127" s="403">
        <v>66</v>
      </c>
      <c r="T127" s="396"/>
      <c r="U127" s="440">
        <v>3</v>
      </c>
      <c r="V127" s="440">
        <v>4.25</v>
      </c>
      <c r="W127" s="440" t="s">
        <v>54</v>
      </c>
      <c r="X127" s="440">
        <v>5</v>
      </c>
      <c r="Y127" s="440" t="s">
        <v>50</v>
      </c>
      <c r="Z127" s="440" t="s">
        <v>81</v>
      </c>
      <c r="AA127" s="401">
        <f>AVERAGE(AA125:AA126)</f>
        <v>153.50555555555556</v>
      </c>
      <c r="AB127" s="401">
        <f>AVERAGE(AB125:AB126)</f>
        <v>-3.2000000000000028</v>
      </c>
      <c r="AC127" s="401">
        <f>AVERAGE(AC125:AC126)</f>
        <v>97.478111111111104</v>
      </c>
      <c r="AD127" s="401">
        <f>AVERAGE(AD125:AD126)</f>
        <v>1.4307692307692306</v>
      </c>
    </row>
    <row r="128" spans="1:30" s="274" customFormat="1" ht="15.75">
      <c r="A128" s="512"/>
      <c r="B128" s="514"/>
      <c r="C128" s="518"/>
      <c r="D128" s="405">
        <v>2019</v>
      </c>
      <c r="E128" s="405" t="s">
        <v>658</v>
      </c>
      <c r="F128" s="433">
        <v>757.58749999999998</v>
      </c>
      <c r="G128" s="433">
        <v>4.0803008706702517</v>
      </c>
      <c r="H128" s="391"/>
      <c r="I128" s="448" t="s">
        <v>211</v>
      </c>
      <c r="J128" s="449">
        <v>2</v>
      </c>
      <c r="K128" s="330">
        <v>85</v>
      </c>
      <c r="L128" s="393">
        <v>71.7</v>
      </c>
      <c r="M128" s="394">
        <v>22</v>
      </c>
      <c r="N128" s="393">
        <v>6.5</v>
      </c>
      <c r="O128" s="394">
        <v>77</v>
      </c>
      <c r="P128" s="393">
        <v>14.8</v>
      </c>
      <c r="Q128" s="393">
        <v>1.6</v>
      </c>
      <c r="R128" s="388" t="s">
        <v>57</v>
      </c>
      <c r="S128" s="395">
        <v>60</v>
      </c>
      <c r="T128" s="396"/>
      <c r="U128" s="435"/>
      <c r="V128" s="435"/>
      <c r="W128" s="435"/>
      <c r="X128" s="435"/>
      <c r="Y128" s="435"/>
      <c r="Z128" s="435" t="s">
        <v>81</v>
      </c>
      <c r="AA128" s="393">
        <v>155.625</v>
      </c>
      <c r="AB128" s="393">
        <v>-2</v>
      </c>
      <c r="AC128" s="393">
        <v>103.01428571428572</v>
      </c>
      <c r="AD128" s="393">
        <v>1.3</v>
      </c>
    </row>
    <row r="129" spans="1:30" s="127" customFormat="1" ht="57">
      <c r="A129" s="512">
        <v>27</v>
      </c>
      <c r="B129" s="514"/>
      <c r="C129" s="516" t="s">
        <v>659</v>
      </c>
      <c r="D129" s="405">
        <v>2018</v>
      </c>
      <c r="E129" s="388" t="s">
        <v>212</v>
      </c>
      <c r="F129" s="433">
        <v>668.70644191407382</v>
      </c>
      <c r="G129" s="433">
        <v>3.7789046415030536</v>
      </c>
      <c r="H129" s="391">
        <v>2.5497549248671603</v>
      </c>
      <c r="I129" s="448" t="s">
        <v>47</v>
      </c>
      <c r="J129" s="449">
        <v>2</v>
      </c>
      <c r="K129" s="330">
        <v>83.500000000000014</v>
      </c>
      <c r="L129" s="393">
        <v>68.756769230769237</v>
      </c>
      <c r="M129" s="394">
        <v>24</v>
      </c>
      <c r="N129" s="393">
        <v>5.8</v>
      </c>
      <c r="O129" s="394">
        <v>74</v>
      </c>
      <c r="P129" s="393">
        <v>10.484</v>
      </c>
      <c r="Q129" s="393">
        <v>1.9</v>
      </c>
      <c r="R129" s="388" t="s">
        <v>57</v>
      </c>
      <c r="S129" s="395">
        <v>63</v>
      </c>
      <c r="T129" s="414" t="s">
        <v>213</v>
      </c>
      <c r="U129" s="435">
        <v>5</v>
      </c>
      <c r="V129" s="435">
        <v>5</v>
      </c>
      <c r="W129" s="435" t="s">
        <v>54</v>
      </c>
      <c r="X129" s="435">
        <v>5</v>
      </c>
      <c r="Y129" s="435" t="s">
        <v>58</v>
      </c>
      <c r="Z129" s="435" t="s">
        <v>81</v>
      </c>
      <c r="AA129" s="393">
        <v>152.5</v>
      </c>
      <c r="AB129" s="393">
        <v>-2.8000000000000114</v>
      </c>
      <c r="AC129" s="393">
        <v>98.135999999999996</v>
      </c>
      <c r="AD129" s="393">
        <v>1.7241379310344827</v>
      </c>
    </row>
    <row r="130" spans="1:30" s="127" customFormat="1" ht="15.75">
      <c r="A130" s="512"/>
      <c r="B130" s="514"/>
      <c r="C130" s="517"/>
      <c r="D130" s="405">
        <v>2019</v>
      </c>
      <c r="E130" s="452" t="s">
        <v>660</v>
      </c>
      <c r="F130" s="433">
        <v>721.95714994092737</v>
      </c>
      <c r="G130" s="433">
        <v>3.7686205417105572</v>
      </c>
      <c r="H130" s="391"/>
      <c r="I130" s="448" t="s">
        <v>76</v>
      </c>
      <c r="J130" s="449">
        <v>8</v>
      </c>
      <c r="K130" s="330">
        <v>83.5</v>
      </c>
      <c r="L130" s="393">
        <v>70.900000000000006</v>
      </c>
      <c r="M130" s="394">
        <v>25</v>
      </c>
      <c r="N130" s="393">
        <v>5.6</v>
      </c>
      <c r="O130" s="394">
        <v>88</v>
      </c>
      <c r="P130" s="393">
        <v>11.8</v>
      </c>
      <c r="Q130" s="393">
        <v>1.8</v>
      </c>
      <c r="R130" s="388" t="s">
        <v>57</v>
      </c>
      <c r="S130" s="388" t="s">
        <v>60</v>
      </c>
      <c r="T130" s="414"/>
      <c r="U130" s="435">
        <v>5</v>
      </c>
      <c r="V130" s="435">
        <v>5</v>
      </c>
      <c r="W130" s="435" t="s">
        <v>54</v>
      </c>
      <c r="X130" s="435">
        <v>5</v>
      </c>
      <c r="Y130" s="435" t="s">
        <v>50</v>
      </c>
      <c r="Z130" s="435" t="s">
        <v>81</v>
      </c>
      <c r="AA130" s="393">
        <v>152.19999999999999</v>
      </c>
      <c r="AB130" s="393">
        <v>-2.4000000000000057</v>
      </c>
      <c r="AC130" s="393">
        <v>99.234999999999985</v>
      </c>
      <c r="AD130" s="393"/>
    </row>
    <row r="131" spans="1:30" s="129" customFormat="1" ht="15.75">
      <c r="A131" s="512"/>
      <c r="B131" s="514"/>
      <c r="C131" s="517"/>
      <c r="D131" s="332" t="s">
        <v>98</v>
      </c>
      <c r="E131" s="400"/>
      <c r="F131" s="389">
        <f>AVERAGE(F129:F130)</f>
        <v>695.33179592750059</v>
      </c>
      <c r="G131" s="389">
        <f>AVERAGE(G129:G130)</f>
        <v>3.7737625916068054</v>
      </c>
      <c r="H131" s="402"/>
      <c r="I131" s="450"/>
      <c r="J131" s="451"/>
      <c r="K131" s="337">
        <v>83.5</v>
      </c>
      <c r="L131" s="401">
        <v>70.900000000000006</v>
      </c>
      <c r="M131" s="392">
        <v>25</v>
      </c>
      <c r="N131" s="401">
        <v>5.6</v>
      </c>
      <c r="O131" s="392">
        <v>88</v>
      </c>
      <c r="P131" s="401">
        <v>11.8</v>
      </c>
      <c r="Q131" s="401">
        <v>1.8</v>
      </c>
      <c r="R131" s="404" t="s">
        <v>57</v>
      </c>
      <c r="S131" s="404" t="s">
        <v>60</v>
      </c>
      <c r="T131" s="414"/>
      <c r="U131" s="440">
        <v>5</v>
      </c>
      <c r="V131" s="440">
        <v>5</v>
      </c>
      <c r="W131" s="440" t="s">
        <v>54</v>
      </c>
      <c r="X131" s="440">
        <v>5</v>
      </c>
      <c r="Y131" s="440" t="s">
        <v>58</v>
      </c>
      <c r="Z131" s="440" t="s">
        <v>81</v>
      </c>
      <c r="AA131" s="401">
        <f>AVERAGE(AA129:AA130)</f>
        <v>152.35</v>
      </c>
      <c r="AB131" s="401">
        <f>AVERAGE(AB129:AB130)</f>
        <v>-2.6000000000000085</v>
      </c>
      <c r="AC131" s="401">
        <f>AVERAGE(AC129:AC130)</f>
        <v>98.68549999999999</v>
      </c>
      <c r="AD131" s="401"/>
    </row>
    <row r="132" spans="1:30" s="127" customFormat="1" ht="15.75">
      <c r="A132" s="512"/>
      <c r="B132" s="514"/>
      <c r="C132" s="518"/>
      <c r="D132" s="405">
        <v>2019</v>
      </c>
      <c r="E132" s="405" t="s">
        <v>661</v>
      </c>
      <c r="F132" s="433">
        <v>760.00000000000011</v>
      </c>
      <c r="G132" s="433">
        <v>4.4117394514949169</v>
      </c>
      <c r="H132" s="391"/>
      <c r="I132" s="448" t="s">
        <v>211</v>
      </c>
      <c r="J132" s="449">
        <v>1</v>
      </c>
      <c r="K132" s="330">
        <v>83</v>
      </c>
      <c r="L132" s="393">
        <v>73</v>
      </c>
      <c r="M132" s="394">
        <v>27</v>
      </c>
      <c r="N132" s="393">
        <v>5.3</v>
      </c>
      <c r="O132" s="394">
        <v>90</v>
      </c>
      <c r="P132" s="393">
        <v>11.7</v>
      </c>
      <c r="Q132" s="393">
        <v>1.8</v>
      </c>
      <c r="R132" s="388" t="s">
        <v>57</v>
      </c>
      <c r="S132" s="388" t="s">
        <v>60</v>
      </c>
      <c r="T132" s="414"/>
      <c r="U132" s="435"/>
      <c r="V132" s="435"/>
      <c r="W132" s="435"/>
      <c r="X132" s="435"/>
      <c r="Y132" s="435"/>
      <c r="Z132" s="435" t="s">
        <v>81</v>
      </c>
      <c r="AA132" s="393">
        <v>155.5</v>
      </c>
      <c r="AB132" s="393">
        <v>-2.125</v>
      </c>
      <c r="AC132" s="393">
        <v>101.38571428571427</v>
      </c>
      <c r="AD132" s="393">
        <v>1.3</v>
      </c>
    </row>
    <row r="133" spans="1:30" s="127" customFormat="1" ht="15.75">
      <c r="A133" s="512" t="s">
        <v>113</v>
      </c>
      <c r="B133" s="514"/>
      <c r="C133" s="519" t="s">
        <v>214</v>
      </c>
      <c r="D133" s="405" t="s">
        <v>77</v>
      </c>
      <c r="E133" s="388" t="s">
        <v>215</v>
      </c>
      <c r="F133" s="433">
        <v>643.70388121849669</v>
      </c>
      <c r="G133" s="433"/>
      <c r="H133" s="391"/>
      <c r="I133" s="448"/>
      <c r="J133" s="449">
        <v>8</v>
      </c>
      <c r="K133" s="433">
        <v>84.65384615384616</v>
      </c>
      <c r="L133" s="433">
        <v>66.576923076923066</v>
      </c>
      <c r="M133" s="433">
        <v>29</v>
      </c>
      <c r="N133" s="433">
        <v>8.5</v>
      </c>
      <c r="O133" s="433">
        <v>62</v>
      </c>
      <c r="P133" s="433">
        <v>14.81</v>
      </c>
      <c r="Q133" s="433">
        <v>1.8</v>
      </c>
      <c r="R133" s="434" t="s">
        <v>48</v>
      </c>
      <c r="S133" s="395">
        <v>65</v>
      </c>
      <c r="T133" s="396"/>
      <c r="U133" s="435">
        <v>5</v>
      </c>
      <c r="V133" s="435">
        <v>4.75</v>
      </c>
      <c r="W133" s="435" t="s">
        <v>54</v>
      </c>
      <c r="X133" s="435">
        <v>5</v>
      </c>
      <c r="Y133" s="435" t="s">
        <v>50</v>
      </c>
      <c r="Z133" s="435" t="s">
        <v>119</v>
      </c>
      <c r="AA133" s="393">
        <v>158.11111111111111</v>
      </c>
      <c r="AB133" s="393"/>
      <c r="AC133" s="393">
        <v>91.335555555555558</v>
      </c>
      <c r="AD133" s="393">
        <v>2</v>
      </c>
    </row>
    <row r="134" spans="1:30" s="127" customFormat="1" ht="15.75">
      <c r="A134" s="512"/>
      <c r="B134" s="514"/>
      <c r="C134" s="517"/>
      <c r="D134" s="405">
        <v>2018</v>
      </c>
      <c r="E134" s="388" t="s">
        <v>216</v>
      </c>
      <c r="F134" s="433">
        <v>644.76872588033757</v>
      </c>
      <c r="G134" s="433">
        <v>0</v>
      </c>
      <c r="H134" s="391">
        <v>-1.1212234878638312</v>
      </c>
      <c r="I134" s="448"/>
      <c r="J134" s="449">
        <v>12</v>
      </c>
      <c r="K134" s="330">
        <v>85.884615384615387</v>
      </c>
      <c r="L134" s="393">
        <v>73.312230769230766</v>
      </c>
      <c r="M134" s="394">
        <v>30</v>
      </c>
      <c r="N134" s="393">
        <v>5.9</v>
      </c>
      <c r="O134" s="394">
        <v>83</v>
      </c>
      <c r="P134" s="393">
        <v>13.385999999999999</v>
      </c>
      <c r="Q134" s="393">
        <v>1.8</v>
      </c>
      <c r="R134" s="388" t="s">
        <v>57</v>
      </c>
      <c r="S134" s="395">
        <v>68</v>
      </c>
      <c r="T134" s="396"/>
      <c r="U134" s="435">
        <v>3</v>
      </c>
      <c r="V134" s="435">
        <v>4</v>
      </c>
      <c r="W134" s="435" t="s">
        <v>49</v>
      </c>
      <c r="X134" s="435">
        <v>5</v>
      </c>
      <c r="Y134" s="435" t="s">
        <v>50</v>
      </c>
      <c r="Z134" s="435" t="s">
        <v>81</v>
      </c>
      <c r="AA134" s="393">
        <v>155.30000000000001</v>
      </c>
      <c r="AB134" s="393">
        <v>0</v>
      </c>
      <c r="AC134" s="393">
        <v>93.652000000000001</v>
      </c>
      <c r="AD134" s="393"/>
    </row>
    <row r="135" spans="1:30" s="127" customFormat="1" ht="15.75">
      <c r="A135" s="512"/>
      <c r="B135" s="515"/>
      <c r="C135" s="518"/>
      <c r="D135" s="405">
        <v>2019</v>
      </c>
      <c r="E135" s="405" t="s">
        <v>217</v>
      </c>
      <c r="F135" s="433">
        <v>727.88750000000005</v>
      </c>
      <c r="G135" s="433">
        <v>0</v>
      </c>
      <c r="H135" s="391"/>
      <c r="I135" s="448"/>
      <c r="J135" s="449">
        <v>3</v>
      </c>
      <c r="K135" s="330">
        <v>86.6</v>
      </c>
      <c r="L135" s="393">
        <v>76.400000000000006</v>
      </c>
      <c r="M135" s="394">
        <v>15</v>
      </c>
      <c r="N135" s="393">
        <v>3.2</v>
      </c>
      <c r="O135" s="394">
        <v>79</v>
      </c>
      <c r="P135" s="393">
        <v>14.5</v>
      </c>
      <c r="Q135" s="393">
        <v>1.8</v>
      </c>
      <c r="R135" s="388" t="s">
        <v>53</v>
      </c>
      <c r="S135" s="395">
        <v>56</v>
      </c>
      <c r="T135" s="396"/>
      <c r="U135" s="435"/>
      <c r="V135" s="435"/>
      <c r="W135" s="435"/>
      <c r="X135" s="435"/>
      <c r="Y135" s="435"/>
      <c r="Z135" s="435" t="s">
        <v>81</v>
      </c>
      <c r="AA135" s="393">
        <v>157.625</v>
      </c>
      <c r="AB135" s="393"/>
      <c r="AC135" s="393">
        <v>99.228571428571414</v>
      </c>
      <c r="AD135" s="393"/>
    </row>
    <row r="136" spans="1:30" s="135" customFormat="1" ht="15.75">
      <c r="A136" s="512">
        <v>28</v>
      </c>
      <c r="B136" s="520" t="s">
        <v>218</v>
      </c>
      <c r="C136" s="521" t="s">
        <v>663</v>
      </c>
      <c r="D136" s="382">
        <v>2017</v>
      </c>
      <c r="E136" s="453" t="s">
        <v>219</v>
      </c>
      <c r="F136" s="323">
        <v>810.76960223537196</v>
      </c>
      <c r="G136" s="323">
        <v>19.654057223067799</v>
      </c>
      <c r="H136" s="427"/>
      <c r="I136" s="428" t="s">
        <v>80</v>
      </c>
      <c r="J136" s="382">
        <v>2</v>
      </c>
      <c r="K136" s="323">
        <v>82.42307692307692</v>
      </c>
      <c r="L136" s="323">
        <v>70.42307692307692</v>
      </c>
      <c r="M136" s="323">
        <v>26</v>
      </c>
      <c r="N136" s="323">
        <v>5.3</v>
      </c>
      <c r="O136" s="323">
        <v>62</v>
      </c>
      <c r="P136" s="323">
        <v>14.53</v>
      </c>
      <c r="Q136" s="323">
        <v>2.5</v>
      </c>
      <c r="R136" s="324" t="s">
        <v>48</v>
      </c>
      <c r="S136" s="318">
        <v>68</v>
      </c>
      <c r="T136" s="356"/>
      <c r="U136" s="426">
        <v>3</v>
      </c>
      <c r="V136" s="426">
        <v>3</v>
      </c>
      <c r="W136" s="426" t="s">
        <v>49</v>
      </c>
      <c r="X136" s="426">
        <v>5</v>
      </c>
      <c r="Y136" s="426" t="s">
        <v>50</v>
      </c>
      <c r="Z136" s="426" t="s">
        <v>121</v>
      </c>
      <c r="AA136" s="454">
        <v>159.666666666667</v>
      </c>
      <c r="AB136" s="323">
        <f>(AA136-163.8)</f>
        <v>-4.1333333333330131</v>
      </c>
      <c r="AC136" s="454">
        <v>120.35</v>
      </c>
      <c r="AD136" s="323">
        <v>1.7826086956521738</v>
      </c>
    </row>
    <row r="137" spans="1:30" s="135" customFormat="1" ht="15.75">
      <c r="A137" s="512"/>
      <c r="B137" s="520"/>
      <c r="C137" s="522"/>
      <c r="D137" s="382">
        <v>2018</v>
      </c>
      <c r="E137" s="318" t="s">
        <v>220</v>
      </c>
      <c r="F137" s="323">
        <v>836.09049309664704</v>
      </c>
      <c r="G137" s="323">
        <v>10.520884745095399</v>
      </c>
      <c r="H137" s="427">
        <v>3.1281059164761409</v>
      </c>
      <c r="I137" s="428" t="s">
        <v>80</v>
      </c>
      <c r="J137" s="382">
        <v>2</v>
      </c>
      <c r="K137" s="330">
        <v>82.307692307692307</v>
      </c>
      <c r="L137" s="323">
        <v>71.260461538461541</v>
      </c>
      <c r="M137" s="324">
        <v>13</v>
      </c>
      <c r="N137" s="323">
        <v>2.2000000000000002</v>
      </c>
      <c r="O137" s="324">
        <v>72</v>
      </c>
      <c r="P137" s="323">
        <v>14.055</v>
      </c>
      <c r="Q137" s="323">
        <v>2.5</v>
      </c>
      <c r="R137" s="318" t="s">
        <v>221</v>
      </c>
      <c r="S137" s="318">
        <v>58</v>
      </c>
      <c r="T137" s="356"/>
      <c r="U137" s="426">
        <v>1</v>
      </c>
      <c r="V137" s="426">
        <v>2</v>
      </c>
      <c r="W137" s="426" t="s">
        <v>222</v>
      </c>
      <c r="X137" s="426">
        <v>5</v>
      </c>
      <c r="Y137" s="426" t="s">
        <v>50</v>
      </c>
      <c r="Z137" s="426" t="s">
        <v>121</v>
      </c>
      <c r="AA137" s="454">
        <v>156.333333333333</v>
      </c>
      <c r="AB137" s="454">
        <v>-6.5</v>
      </c>
      <c r="AC137" s="454">
        <v>123.105</v>
      </c>
      <c r="AD137" s="323">
        <v>1.5</v>
      </c>
    </row>
    <row r="138" spans="1:30" s="138" customFormat="1" ht="15.75">
      <c r="A138" s="512"/>
      <c r="B138" s="520"/>
      <c r="C138" s="522"/>
      <c r="D138" s="332" t="s">
        <v>98</v>
      </c>
      <c r="E138" s="359"/>
      <c r="F138" s="338">
        <f>AVERAGE(F136:F137)</f>
        <v>823.4300476660095</v>
      </c>
      <c r="G138" s="338">
        <f>AVERAGE(G136:G137)</f>
        <v>15.087470984081598</v>
      </c>
      <c r="H138" s="455"/>
      <c r="I138" s="456"/>
      <c r="J138" s="381"/>
      <c r="K138" s="337">
        <v>82.307692307692307</v>
      </c>
      <c r="L138" s="338">
        <v>71.260461538461541</v>
      </c>
      <c r="M138" s="339">
        <v>13</v>
      </c>
      <c r="N138" s="338">
        <v>2.2000000000000002</v>
      </c>
      <c r="O138" s="339">
        <v>72</v>
      </c>
      <c r="P138" s="338">
        <v>14.055</v>
      </c>
      <c r="Q138" s="338">
        <v>2.5</v>
      </c>
      <c r="R138" s="362" t="s">
        <v>223</v>
      </c>
      <c r="S138" s="362">
        <v>58</v>
      </c>
      <c r="T138" s="356"/>
      <c r="U138" s="356">
        <v>3</v>
      </c>
      <c r="V138" s="356">
        <v>3</v>
      </c>
      <c r="W138" s="356" t="s">
        <v>49</v>
      </c>
      <c r="X138" s="356">
        <v>5</v>
      </c>
      <c r="Y138" s="356" t="s">
        <v>50</v>
      </c>
      <c r="Z138" s="356" t="s">
        <v>122</v>
      </c>
      <c r="AA138" s="348">
        <f>AVERAGE(AA136:AA137)</f>
        <v>158</v>
      </c>
      <c r="AB138" s="348">
        <f>AVERAGE(AB136:AB137)</f>
        <v>-5.3166666666665066</v>
      </c>
      <c r="AC138" s="348">
        <f>AVERAGE(AC136:AC137)</f>
        <v>121.72749999999999</v>
      </c>
      <c r="AD138" s="348">
        <f>AVERAGE(AD136:AD137)</f>
        <v>1.6413043478260869</v>
      </c>
    </row>
    <row r="139" spans="1:30" s="135" customFormat="1" ht="15.75">
      <c r="A139" s="512"/>
      <c r="B139" s="520"/>
      <c r="C139" s="523"/>
      <c r="D139" s="351">
        <v>2019</v>
      </c>
      <c r="E139" s="351" t="s">
        <v>224</v>
      </c>
      <c r="F139" s="323">
        <v>904.12400000000002</v>
      </c>
      <c r="G139" s="323">
        <v>3.7720083557147155</v>
      </c>
      <c r="H139" s="427"/>
      <c r="I139" s="428" t="s">
        <v>85</v>
      </c>
      <c r="J139" s="382">
        <v>2</v>
      </c>
      <c r="K139" s="330">
        <v>81</v>
      </c>
      <c r="L139" s="323">
        <v>72.3</v>
      </c>
      <c r="M139" s="324">
        <v>9</v>
      </c>
      <c r="N139" s="323">
        <v>1.8</v>
      </c>
      <c r="O139" s="324">
        <v>80</v>
      </c>
      <c r="P139" s="323">
        <v>15.8</v>
      </c>
      <c r="Q139" s="323">
        <v>2.4</v>
      </c>
      <c r="R139" s="318" t="s">
        <v>221</v>
      </c>
      <c r="S139" s="318">
        <v>56</v>
      </c>
      <c r="T139" s="356"/>
      <c r="U139" s="426"/>
      <c r="V139" s="426"/>
      <c r="W139" s="426"/>
      <c r="X139" s="426"/>
      <c r="Y139" s="426"/>
      <c r="Z139" s="426" t="s">
        <v>121</v>
      </c>
      <c r="AA139" s="454">
        <v>159.6</v>
      </c>
      <c r="AB139" s="454">
        <v>-4</v>
      </c>
      <c r="AC139" s="454">
        <v>123.81999999999998</v>
      </c>
      <c r="AD139" s="454">
        <v>1.1000000000000001</v>
      </c>
    </row>
    <row r="140" spans="1:30" s="135" customFormat="1" ht="15.75">
      <c r="A140" s="512">
        <v>29</v>
      </c>
      <c r="B140" s="520"/>
      <c r="C140" s="521" t="s">
        <v>665</v>
      </c>
      <c r="D140" s="382">
        <v>2017</v>
      </c>
      <c r="E140" s="453" t="s">
        <v>225</v>
      </c>
      <c r="F140" s="323">
        <v>790.75429980276101</v>
      </c>
      <c r="G140" s="323">
        <v>16.700182119702401</v>
      </c>
      <c r="H140" s="427"/>
      <c r="I140" s="428" t="s">
        <v>80</v>
      </c>
      <c r="J140" s="382">
        <v>3</v>
      </c>
      <c r="K140" s="323">
        <v>78.807692307692307</v>
      </c>
      <c r="L140" s="323">
        <v>63.807692307692307</v>
      </c>
      <c r="M140" s="323">
        <v>33</v>
      </c>
      <c r="N140" s="323">
        <v>8.9</v>
      </c>
      <c r="O140" s="323">
        <v>70</v>
      </c>
      <c r="P140" s="323">
        <v>13.81</v>
      </c>
      <c r="Q140" s="323">
        <v>2.2000000000000002</v>
      </c>
      <c r="R140" s="324" t="s">
        <v>48</v>
      </c>
      <c r="S140" s="318">
        <v>65</v>
      </c>
      <c r="T140" s="356"/>
      <c r="U140" s="426">
        <v>3</v>
      </c>
      <c r="V140" s="426">
        <v>3</v>
      </c>
      <c r="W140" s="426" t="s">
        <v>226</v>
      </c>
      <c r="X140" s="426">
        <v>5</v>
      </c>
      <c r="Y140" s="426" t="s">
        <v>50</v>
      </c>
      <c r="Z140" s="426" t="s">
        <v>227</v>
      </c>
      <c r="AA140" s="454">
        <v>165.333333333333</v>
      </c>
      <c r="AB140" s="454">
        <f>(AA140-163.8)</f>
        <v>1.5333333333329904</v>
      </c>
      <c r="AC140" s="454">
        <v>119.7</v>
      </c>
      <c r="AD140" s="323">
        <v>2.1739130434782608</v>
      </c>
    </row>
    <row r="141" spans="1:30" s="135" customFormat="1" ht="15.75">
      <c r="A141" s="512"/>
      <c r="B141" s="520"/>
      <c r="C141" s="522"/>
      <c r="D141" s="382">
        <v>2018</v>
      </c>
      <c r="E141" s="318" t="s">
        <v>228</v>
      </c>
      <c r="F141" s="323">
        <v>822.08159105851405</v>
      </c>
      <c r="G141" s="323">
        <v>8.6690801134850002</v>
      </c>
      <c r="H141" s="427">
        <v>1.4001691140717663</v>
      </c>
      <c r="I141" s="428" t="s">
        <v>80</v>
      </c>
      <c r="J141" s="382">
        <v>3</v>
      </c>
      <c r="K141" s="330">
        <v>81.692307692307679</v>
      </c>
      <c r="L141" s="323">
        <v>70.995038461538471</v>
      </c>
      <c r="M141" s="324">
        <v>41</v>
      </c>
      <c r="N141" s="323">
        <v>10.1</v>
      </c>
      <c r="O141" s="324">
        <v>89</v>
      </c>
      <c r="P141" s="323">
        <v>13.474</v>
      </c>
      <c r="Q141" s="323">
        <v>2.1</v>
      </c>
      <c r="R141" s="318" t="s">
        <v>229</v>
      </c>
      <c r="S141" s="318">
        <v>56</v>
      </c>
      <c r="T141" s="356"/>
      <c r="U141" s="426">
        <v>3</v>
      </c>
      <c r="V141" s="426">
        <v>2.5</v>
      </c>
      <c r="W141" s="426" t="s">
        <v>49</v>
      </c>
      <c r="X141" s="426">
        <v>5</v>
      </c>
      <c r="Y141" s="426" t="s">
        <v>55</v>
      </c>
      <c r="Z141" s="426" t="s">
        <v>121</v>
      </c>
      <c r="AA141" s="454">
        <v>160.5</v>
      </c>
      <c r="AB141" s="454">
        <v>-2.3333333333330017</v>
      </c>
      <c r="AC141" s="454">
        <v>121.34333333333301</v>
      </c>
      <c r="AD141" s="323">
        <v>2.1</v>
      </c>
    </row>
    <row r="142" spans="1:30" s="138" customFormat="1" ht="15.75">
      <c r="A142" s="512"/>
      <c r="B142" s="520"/>
      <c r="C142" s="522"/>
      <c r="D142" s="332" t="s">
        <v>98</v>
      </c>
      <c r="E142" s="359"/>
      <c r="F142" s="338">
        <f>AVERAGE(F140:F141)</f>
        <v>806.41794543063747</v>
      </c>
      <c r="G142" s="338">
        <f>AVERAGE(G140:G141)</f>
        <v>12.6846311165937</v>
      </c>
      <c r="H142" s="455"/>
      <c r="I142" s="456"/>
      <c r="J142" s="381"/>
      <c r="K142" s="338"/>
      <c r="L142" s="338">
        <v>70.995038461538471</v>
      </c>
      <c r="M142" s="339">
        <v>41</v>
      </c>
      <c r="N142" s="338">
        <v>10.1</v>
      </c>
      <c r="O142" s="339">
        <v>89</v>
      </c>
      <c r="P142" s="338">
        <v>13.474</v>
      </c>
      <c r="Q142" s="338">
        <v>2.1</v>
      </c>
      <c r="R142" s="362" t="s">
        <v>230</v>
      </c>
      <c r="S142" s="362">
        <v>56</v>
      </c>
      <c r="T142" s="356"/>
      <c r="U142" s="356">
        <v>3</v>
      </c>
      <c r="V142" s="356">
        <v>3</v>
      </c>
      <c r="W142" s="356" t="s">
        <v>49</v>
      </c>
      <c r="X142" s="356">
        <v>5</v>
      </c>
      <c r="Y142" s="356" t="s">
        <v>50</v>
      </c>
      <c r="Z142" s="356" t="s">
        <v>122</v>
      </c>
      <c r="AA142" s="348">
        <f>AVERAGE(AA140:AA141)</f>
        <v>162.91666666666652</v>
      </c>
      <c r="AB142" s="348">
        <f>AVERAGE(AB140:AB141)</f>
        <v>-0.40000000000000568</v>
      </c>
      <c r="AC142" s="348">
        <f>AVERAGE(AC140:AC141)</f>
        <v>120.5216666666665</v>
      </c>
      <c r="AD142" s="348">
        <f>AVERAGE(AD140:AD141)</f>
        <v>2.1369565217391306</v>
      </c>
    </row>
    <row r="143" spans="1:30" s="135" customFormat="1" ht="15.75">
      <c r="A143" s="512"/>
      <c r="B143" s="520"/>
      <c r="C143" s="523"/>
      <c r="D143" s="351">
        <v>2019</v>
      </c>
      <c r="E143" s="351" t="s">
        <v>231</v>
      </c>
      <c r="F143" s="323">
        <v>894.05</v>
      </c>
      <c r="G143" s="323">
        <v>2.6157518995477771</v>
      </c>
      <c r="H143" s="427"/>
      <c r="I143" s="428" t="s">
        <v>85</v>
      </c>
      <c r="J143" s="382">
        <v>3</v>
      </c>
      <c r="K143" s="323">
        <v>80</v>
      </c>
      <c r="L143" s="323">
        <v>71.900000000000006</v>
      </c>
      <c r="M143" s="324">
        <v>26</v>
      </c>
      <c r="N143" s="323">
        <v>5.8</v>
      </c>
      <c r="O143" s="324">
        <v>80</v>
      </c>
      <c r="P143" s="323">
        <v>15.3</v>
      </c>
      <c r="Q143" s="323">
        <v>2.1</v>
      </c>
      <c r="R143" s="318" t="s">
        <v>229</v>
      </c>
      <c r="S143" s="318">
        <v>50</v>
      </c>
      <c r="T143" s="356"/>
      <c r="U143" s="426"/>
      <c r="V143" s="426"/>
      <c r="W143" s="426"/>
      <c r="X143" s="426"/>
      <c r="Y143" s="426"/>
      <c r="Z143" s="426" t="s">
        <v>121</v>
      </c>
      <c r="AA143" s="454">
        <v>164.2</v>
      </c>
      <c r="AB143" s="454">
        <v>0.59999999999999432</v>
      </c>
      <c r="AC143" s="454">
        <v>120.28</v>
      </c>
      <c r="AD143" s="454">
        <v>1.7</v>
      </c>
    </row>
    <row r="144" spans="1:30" s="135" customFormat="1" ht="15.75">
      <c r="A144" s="512">
        <v>30</v>
      </c>
      <c r="B144" s="520"/>
      <c r="C144" s="524" t="s">
        <v>668</v>
      </c>
      <c r="D144" s="318">
        <v>2018</v>
      </c>
      <c r="E144" s="457" t="s">
        <v>232</v>
      </c>
      <c r="F144" s="323">
        <v>854.92108974358996</v>
      </c>
      <c r="G144" s="323">
        <v>13.010058128696601</v>
      </c>
      <c r="H144" s="427">
        <v>5.4507776625497932</v>
      </c>
      <c r="I144" s="318" t="s">
        <v>80</v>
      </c>
      <c r="J144" s="318">
        <v>1</v>
      </c>
      <c r="K144" s="330">
        <v>82.230769230769226</v>
      </c>
      <c r="L144" s="323">
        <v>72.235038461538466</v>
      </c>
      <c r="M144" s="324">
        <v>28</v>
      </c>
      <c r="N144" s="323">
        <v>5.6</v>
      </c>
      <c r="O144" s="324">
        <v>80</v>
      </c>
      <c r="P144" s="323">
        <v>13.324</v>
      </c>
      <c r="Q144" s="323">
        <v>2</v>
      </c>
      <c r="R144" s="318" t="s">
        <v>229</v>
      </c>
      <c r="S144" s="318">
        <v>53</v>
      </c>
      <c r="T144" s="356"/>
      <c r="U144" s="318">
        <v>1</v>
      </c>
      <c r="V144" s="318">
        <v>1.75</v>
      </c>
      <c r="W144" s="318" t="s">
        <v>50</v>
      </c>
      <c r="X144" s="318">
        <v>5</v>
      </c>
      <c r="Y144" s="318" t="s">
        <v>50</v>
      </c>
      <c r="Z144" s="458" t="s">
        <v>121</v>
      </c>
      <c r="AA144" s="454">
        <v>162.333333333333</v>
      </c>
      <c r="AB144" s="454">
        <v>-0.5</v>
      </c>
      <c r="AC144" s="454">
        <v>123.816666666667</v>
      </c>
      <c r="AD144" s="454">
        <v>2.2352941176470589</v>
      </c>
    </row>
    <row r="145" spans="1:30" s="135" customFormat="1" ht="15.75">
      <c r="A145" s="512"/>
      <c r="B145" s="520"/>
      <c r="C145" s="525"/>
      <c r="D145" s="351">
        <v>2019</v>
      </c>
      <c r="E145" s="318" t="s">
        <v>228</v>
      </c>
      <c r="F145" s="323">
        <v>885.04166666666663</v>
      </c>
      <c r="G145" s="323">
        <v>3.084428189837249</v>
      </c>
      <c r="H145" s="427"/>
      <c r="I145" s="428" t="s">
        <v>84</v>
      </c>
      <c r="J145" s="382">
        <v>1</v>
      </c>
      <c r="K145" s="330">
        <v>81.400000000000006</v>
      </c>
      <c r="L145" s="323">
        <v>72.7</v>
      </c>
      <c r="M145" s="324">
        <v>20</v>
      </c>
      <c r="N145" s="323">
        <v>5.6</v>
      </c>
      <c r="O145" s="324">
        <v>80</v>
      </c>
      <c r="P145" s="323">
        <v>13.7</v>
      </c>
      <c r="Q145" s="323">
        <v>2</v>
      </c>
      <c r="R145" s="318" t="s">
        <v>229</v>
      </c>
      <c r="S145" s="318">
        <v>49</v>
      </c>
      <c r="T145" s="356"/>
      <c r="U145" s="426">
        <v>3</v>
      </c>
      <c r="V145" s="426">
        <v>3.25</v>
      </c>
      <c r="W145" s="426" t="s">
        <v>49</v>
      </c>
      <c r="X145" s="426">
        <v>3</v>
      </c>
      <c r="Y145" s="426" t="s">
        <v>50</v>
      </c>
      <c r="Z145" s="458" t="s">
        <v>121</v>
      </c>
      <c r="AA145" s="454">
        <v>163.66666666666666</v>
      </c>
      <c r="AB145" s="454">
        <v>0.46666666666666856</v>
      </c>
      <c r="AC145" s="454">
        <v>123.11666666666666</v>
      </c>
      <c r="AD145" s="454"/>
    </row>
    <row r="146" spans="1:30" s="138" customFormat="1" ht="15.75">
      <c r="A146" s="512"/>
      <c r="B146" s="520"/>
      <c r="C146" s="525"/>
      <c r="D146" s="332" t="s">
        <v>98</v>
      </c>
      <c r="E146" s="359"/>
      <c r="F146" s="338"/>
      <c r="G146" s="338"/>
      <c r="H146" s="455"/>
      <c r="I146" s="456"/>
      <c r="J146" s="381"/>
      <c r="K146" s="338">
        <v>81.400000000000006</v>
      </c>
      <c r="L146" s="338">
        <v>72.7</v>
      </c>
      <c r="M146" s="338">
        <v>20</v>
      </c>
      <c r="N146" s="338">
        <v>5.6</v>
      </c>
      <c r="O146" s="338">
        <v>80</v>
      </c>
      <c r="P146" s="338">
        <v>13.7</v>
      </c>
      <c r="Q146" s="338">
        <v>2</v>
      </c>
      <c r="R146" s="339" t="s">
        <v>230</v>
      </c>
      <c r="S146" s="362">
        <v>49</v>
      </c>
      <c r="T146" s="356"/>
      <c r="U146" s="356">
        <v>3</v>
      </c>
      <c r="V146" s="356">
        <v>3.25</v>
      </c>
      <c r="W146" s="356" t="s">
        <v>49</v>
      </c>
      <c r="X146" s="362">
        <v>5</v>
      </c>
      <c r="Y146" s="362" t="s">
        <v>50</v>
      </c>
      <c r="Z146" s="356" t="s">
        <v>233</v>
      </c>
      <c r="AA146" s="348">
        <f>AVERAGE(AA144:AA145)</f>
        <v>162.99999999999983</v>
      </c>
      <c r="AB146" s="348">
        <f>AVERAGE(AB144:AB145)</f>
        <v>-1.6666666666665719E-2</v>
      </c>
      <c r="AC146" s="348">
        <f>AVERAGE(AC144:AC145)</f>
        <v>123.46666666666684</v>
      </c>
      <c r="AD146" s="348"/>
    </row>
    <row r="147" spans="1:30" s="135" customFormat="1" ht="15.75">
      <c r="A147" s="512"/>
      <c r="B147" s="520"/>
      <c r="C147" s="526"/>
      <c r="D147" s="351">
        <v>2019</v>
      </c>
      <c r="E147" s="351" t="s">
        <v>234</v>
      </c>
      <c r="F147" s="323">
        <v>923.29200000000003</v>
      </c>
      <c r="G147" s="323">
        <v>5.9720404930789934</v>
      </c>
      <c r="H147" s="427"/>
      <c r="I147" s="428" t="s">
        <v>82</v>
      </c>
      <c r="J147" s="382">
        <v>1</v>
      </c>
      <c r="K147" s="323">
        <v>82</v>
      </c>
      <c r="L147" s="323">
        <v>71.5</v>
      </c>
      <c r="M147" s="323">
        <v>25</v>
      </c>
      <c r="N147" s="323">
        <v>5.4</v>
      </c>
      <c r="O147" s="323">
        <v>82</v>
      </c>
      <c r="P147" s="323">
        <v>14.5</v>
      </c>
      <c r="Q147" s="323">
        <v>2</v>
      </c>
      <c r="R147" s="324" t="s">
        <v>229</v>
      </c>
      <c r="S147" s="318">
        <v>54</v>
      </c>
      <c r="T147" s="356"/>
      <c r="U147" s="426">
        <v>3</v>
      </c>
      <c r="V147" s="426">
        <v>3.25</v>
      </c>
      <c r="W147" s="426" t="s">
        <v>49</v>
      </c>
      <c r="X147" s="318">
        <v>5</v>
      </c>
      <c r="Y147" s="318" t="s">
        <v>50</v>
      </c>
      <c r="Z147" s="426" t="s">
        <v>235</v>
      </c>
      <c r="AA147" s="454">
        <v>164.2</v>
      </c>
      <c r="AB147" s="323">
        <v>0.59999999999999432</v>
      </c>
      <c r="AC147" s="454">
        <v>124.81999999999998</v>
      </c>
      <c r="AD147" s="323">
        <v>1.7</v>
      </c>
    </row>
    <row r="148" spans="1:30" s="135" customFormat="1" ht="15.75">
      <c r="A148" s="512" t="s">
        <v>113</v>
      </c>
      <c r="B148" s="520"/>
      <c r="C148" s="521" t="s">
        <v>236</v>
      </c>
      <c r="D148" s="382">
        <v>2017</v>
      </c>
      <c r="E148" s="453" t="s">
        <v>237</v>
      </c>
      <c r="F148" s="323">
        <v>677.59474358974398</v>
      </c>
      <c r="G148" s="323">
        <v>0</v>
      </c>
      <c r="H148" s="427"/>
      <c r="I148" s="428"/>
      <c r="J148" s="382">
        <v>12</v>
      </c>
      <c r="K148" s="323">
        <v>79.57692307692308</v>
      </c>
      <c r="L148" s="323">
        <v>61.269230769230766</v>
      </c>
      <c r="M148" s="323">
        <v>60</v>
      </c>
      <c r="N148" s="323">
        <v>13.4</v>
      </c>
      <c r="O148" s="323">
        <v>60</v>
      </c>
      <c r="P148" s="323">
        <v>15.340999999999999</v>
      </c>
      <c r="Q148" s="323">
        <v>2.1</v>
      </c>
      <c r="R148" s="324" t="s">
        <v>48</v>
      </c>
      <c r="S148" s="318">
        <v>57</v>
      </c>
      <c r="T148" s="356"/>
      <c r="U148" s="426">
        <v>3</v>
      </c>
      <c r="V148" s="426">
        <v>3.5</v>
      </c>
      <c r="W148" s="426" t="s">
        <v>49</v>
      </c>
      <c r="X148" s="426">
        <v>3</v>
      </c>
      <c r="Y148" s="426" t="s">
        <v>50</v>
      </c>
      <c r="Z148" s="426" t="s">
        <v>121</v>
      </c>
      <c r="AA148" s="454">
        <v>163.833333333333</v>
      </c>
      <c r="AB148" s="323">
        <f>(AA148-163.8)</f>
        <v>3.3333333332990378E-2</v>
      </c>
      <c r="AC148" s="454">
        <v>112.7</v>
      </c>
      <c r="AD148" s="323">
        <v>1.8181818181818181</v>
      </c>
    </row>
    <row r="149" spans="1:30" s="135" customFormat="1" ht="15.75">
      <c r="A149" s="512"/>
      <c r="B149" s="520"/>
      <c r="C149" s="522"/>
      <c r="D149" s="318">
        <v>2018</v>
      </c>
      <c r="E149" s="318" t="s">
        <v>238</v>
      </c>
      <c r="F149" s="323">
        <v>756.45984549638399</v>
      </c>
      <c r="G149" s="323"/>
      <c r="H149" s="427"/>
      <c r="I149" s="318"/>
      <c r="J149" s="318">
        <v>7</v>
      </c>
      <c r="K149" s="330">
        <v>84.461538461538467</v>
      </c>
      <c r="L149" s="323">
        <v>66.752538461538464</v>
      </c>
      <c r="M149" s="324">
        <v>28</v>
      </c>
      <c r="N149" s="323">
        <v>8</v>
      </c>
      <c r="O149" s="324">
        <v>74</v>
      </c>
      <c r="P149" s="323">
        <v>14.885</v>
      </c>
      <c r="Q149" s="323">
        <v>2</v>
      </c>
      <c r="R149" s="318" t="s">
        <v>229</v>
      </c>
      <c r="S149" s="318">
        <v>58</v>
      </c>
      <c r="T149" s="356"/>
      <c r="U149" s="318">
        <v>3</v>
      </c>
      <c r="V149" s="318">
        <v>2.25</v>
      </c>
      <c r="W149" s="318" t="s">
        <v>49</v>
      </c>
      <c r="X149" s="318">
        <v>3</v>
      </c>
      <c r="Y149" s="318" t="s">
        <v>50</v>
      </c>
      <c r="Z149" s="458" t="s">
        <v>121</v>
      </c>
      <c r="AA149" s="454">
        <v>162.833333333333</v>
      </c>
      <c r="AB149" s="323">
        <f>(AA149-163.8)</f>
        <v>-0.96666666666700962</v>
      </c>
      <c r="AC149" s="454">
        <v>115.04</v>
      </c>
      <c r="AD149" s="323"/>
    </row>
    <row r="150" spans="1:30" s="135" customFormat="1" ht="15.75">
      <c r="A150" s="512"/>
      <c r="B150" s="520"/>
      <c r="C150" s="523"/>
      <c r="D150" s="351">
        <v>2019</v>
      </c>
      <c r="E150" s="453" t="s">
        <v>239</v>
      </c>
      <c r="F150" s="323">
        <v>871.2639999999999</v>
      </c>
      <c r="G150" s="323"/>
      <c r="H150" s="427"/>
      <c r="I150" s="318"/>
      <c r="J150" s="318"/>
      <c r="K150" s="330">
        <v>81.900000000000006</v>
      </c>
      <c r="L150" s="323">
        <v>73.7</v>
      </c>
      <c r="M150" s="324">
        <v>11</v>
      </c>
      <c r="N150" s="323">
        <v>2.5</v>
      </c>
      <c r="O150" s="324">
        <v>80</v>
      </c>
      <c r="P150" s="323">
        <v>16.100000000000001</v>
      </c>
      <c r="Q150" s="323">
        <v>2.2999999999999998</v>
      </c>
      <c r="R150" s="318" t="s">
        <v>221</v>
      </c>
      <c r="S150" s="318"/>
      <c r="T150" s="356"/>
      <c r="U150" s="318"/>
      <c r="V150" s="318"/>
      <c r="W150" s="318"/>
      <c r="X150" s="318"/>
      <c r="Y150" s="318"/>
      <c r="Z150" s="458" t="s">
        <v>121</v>
      </c>
      <c r="AA150" s="454">
        <v>163.6</v>
      </c>
      <c r="AB150" s="454"/>
      <c r="AC150" s="454">
        <v>119.85999999999999</v>
      </c>
      <c r="AD150" s="454"/>
    </row>
    <row r="151" spans="1:30" s="8" customFormat="1">
      <c r="B151" s="141"/>
      <c r="D151" s="141"/>
      <c r="E151" s="141"/>
      <c r="F151" s="142"/>
      <c r="G151" s="142"/>
      <c r="H151" s="143"/>
      <c r="K151" s="142"/>
      <c r="L151" s="142"/>
      <c r="P151" s="142"/>
      <c r="R151" s="144"/>
      <c r="T151" s="145"/>
      <c r="Z151" s="146"/>
      <c r="AA151" s="142"/>
      <c r="AB151" s="142"/>
      <c r="AC151" s="142"/>
      <c r="AD151" s="142"/>
    </row>
  </sheetData>
  <mergeCells count="101">
    <mergeCell ref="AC2:AC3"/>
    <mergeCell ref="AD2:AD3"/>
    <mergeCell ref="A4:A7"/>
    <mergeCell ref="B4:B26"/>
    <mergeCell ref="C4:C7"/>
    <mergeCell ref="A8:A11"/>
    <mergeCell ref="C8:C11"/>
    <mergeCell ref="B1:AD1"/>
    <mergeCell ref="A2:A3"/>
    <mergeCell ref="B2:B3"/>
    <mergeCell ref="C2:C3"/>
    <mergeCell ref="D2:D3"/>
    <mergeCell ref="E2:E3"/>
    <mergeCell ref="F2:J2"/>
    <mergeCell ref="K2:S2"/>
    <mergeCell ref="T2:T3"/>
    <mergeCell ref="A12:A15"/>
    <mergeCell ref="C12:C15"/>
    <mergeCell ref="A16:A19"/>
    <mergeCell ref="C16:C19"/>
    <mergeCell ref="A20:A23"/>
    <mergeCell ref="C20:C23"/>
    <mergeCell ref="U2:Z2"/>
    <mergeCell ref="AA2:AA3"/>
    <mergeCell ref="AB2:AB3"/>
    <mergeCell ref="A24:A26"/>
    <mergeCell ref="C24:C26"/>
    <mergeCell ref="A27:A30"/>
    <mergeCell ref="B27:B45"/>
    <mergeCell ref="C27:C30"/>
    <mergeCell ref="A31:A34"/>
    <mergeCell ref="C31:C34"/>
    <mergeCell ref="A35:A38"/>
    <mergeCell ref="C35:C38"/>
    <mergeCell ref="A39:A42"/>
    <mergeCell ref="A58:A61"/>
    <mergeCell ref="C58:C61"/>
    <mergeCell ref="A62:A65"/>
    <mergeCell ref="C62:C65"/>
    <mergeCell ref="A66:A68"/>
    <mergeCell ref="C66:C68"/>
    <mergeCell ref="C39:C42"/>
    <mergeCell ref="A43:A45"/>
    <mergeCell ref="C43:C45"/>
    <mergeCell ref="A46:A49"/>
    <mergeCell ref="B46:B68"/>
    <mergeCell ref="C46:C49"/>
    <mergeCell ref="A50:A53"/>
    <mergeCell ref="C50:C53"/>
    <mergeCell ref="A54:A57"/>
    <mergeCell ref="C54:C57"/>
    <mergeCell ref="A80:A83"/>
    <mergeCell ref="C80:C83"/>
    <mergeCell ref="A84:A87"/>
    <mergeCell ref="C84:C87"/>
    <mergeCell ref="A88:A91"/>
    <mergeCell ref="C88:C91"/>
    <mergeCell ref="A69:A72"/>
    <mergeCell ref="B69:B79"/>
    <mergeCell ref="C69:C72"/>
    <mergeCell ref="A73:A76"/>
    <mergeCell ref="C73:C76"/>
    <mergeCell ref="A77:A79"/>
    <mergeCell ref="C77:C79"/>
    <mergeCell ref="B80:B98"/>
    <mergeCell ref="A92:A95"/>
    <mergeCell ref="C92:C95"/>
    <mergeCell ref="A96:A98"/>
    <mergeCell ref="C96:C98"/>
    <mergeCell ref="B99:B105"/>
    <mergeCell ref="A99:A102"/>
    <mergeCell ref="C99:C102"/>
    <mergeCell ref="A103:A105"/>
    <mergeCell ref="C103:C105"/>
    <mergeCell ref="A106:A109"/>
    <mergeCell ref="B106:B124"/>
    <mergeCell ref="C106:C109"/>
    <mergeCell ref="A110:A113"/>
    <mergeCell ref="C110:C113"/>
    <mergeCell ref="A114:A117"/>
    <mergeCell ref="C114:C117"/>
    <mergeCell ref="A118:A121"/>
    <mergeCell ref="C118:C121"/>
    <mergeCell ref="A122:A124"/>
    <mergeCell ref="C122:C124"/>
    <mergeCell ref="A125:A128"/>
    <mergeCell ref="B125:B135"/>
    <mergeCell ref="C125:C128"/>
    <mergeCell ref="A129:A132"/>
    <mergeCell ref="C129:C132"/>
    <mergeCell ref="A133:A135"/>
    <mergeCell ref="C133:C135"/>
    <mergeCell ref="A136:A139"/>
    <mergeCell ref="B136:B150"/>
    <mergeCell ref="C136:C139"/>
    <mergeCell ref="A140:A143"/>
    <mergeCell ref="C140:C143"/>
    <mergeCell ref="A144:A147"/>
    <mergeCell ref="C144:C147"/>
    <mergeCell ref="A148:A150"/>
    <mergeCell ref="C148:C150"/>
  </mergeCell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7"/>
  <sheetViews>
    <sheetView topLeftCell="A90" workbookViewId="0">
      <selection activeCell="H105" sqref="H105"/>
    </sheetView>
  </sheetViews>
  <sheetFormatPr defaultRowHeight="26.25"/>
  <cols>
    <col min="1" max="2" width="9" style="71"/>
    <col min="3" max="3" width="9" style="9"/>
    <col min="4" max="4" width="9" style="147"/>
    <col min="5" max="6" width="9" style="142"/>
    <col min="7" max="7" width="9" style="143"/>
    <col min="8" max="9" width="9" style="71"/>
    <col min="10" max="11" width="9" style="142"/>
    <col min="12" max="12" width="9" style="148"/>
    <col min="13" max="13" width="9" style="142"/>
    <col min="14" max="14" width="9" style="71"/>
    <col min="15" max="16" width="9" style="142"/>
    <col min="17" max="17" width="9" style="144"/>
    <col min="18" max="18" width="9" style="71"/>
    <col min="19" max="19" width="9" style="147"/>
    <col min="20" max="24" width="9" style="71"/>
    <col min="25" max="25" width="9" style="144"/>
    <col min="26" max="29" width="9" style="245"/>
    <col min="30" max="16384" width="9" style="71"/>
  </cols>
  <sheetData>
    <row r="1" spans="1:29" ht="35.25">
      <c r="B1" s="577" t="s">
        <v>240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8"/>
      <c r="Z1" s="577"/>
      <c r="AA1" s="577"/>
      <c r="AB1" s="577"/>
      <c r="AC1" s="577"/>
    </row>
    <row r="2" spans="1:29" s="72" customFormat="1" ht="14.25">
      <c r="A2" s="563" t="s">
        <v>88</v>
      </c>
      <c r="B2" s="579" t="s">
        <v>241</v>
      </c>
      <c r="C2" s="580" t="s">
        <v>1</v>
      </c>
      <c r="D2" s="579" t="s">
        <v>90</v>
      </c>
      <c r="E2" s="581" t="s">
        <v>3</v>
      </c>
      <c r="F2" s="581"/>
      <c r="G2" s="582"/>
      <c r="H2" s="563"/>
      <c r="I2" s="563"/>
      <c r="J2" s="583" t="s">
        <v>92</v>
      </c>
      <c r="K2" s="584"/>
      <c r="L2" s="584"/>
      <c r="M2" s="584"/>
      <c r="N2" s="584"/>
      <c r="O2" s="584"/>
      <c r="P2" s="584"/>
      <c r="Q2" s="584"/>
      <c r="R2" s="585"/>
      <c r="S2" s="586" t="s">
        <v>93</v>
      </c>
      <c r="T2" s="563" t="s">
        <v>25</v>
      </c>
      <c r="U2" s="563"/>
      <c r="V2" s="563"/>
      <c r="W2" s="563"/>
      <c r="X2" s="563"/>
      <c r="Y2" s="590"/>
      <c r="Z2" s="588" t="s">
        <v>242</v>
      </c>
      <c r="AA2" s="589" t="s">
        <v>243</v>
      </c>
      <c r="AB2" s="588" t="s">
        <v>244</v>
      </c>
      <c r="AC2" s="589" t="s">
        <v>245</v>
      </c>
    </row>
    <row r="3" spans="1:29" s="79" customFormat="1" ht="14.25">
      <c r="A3" s="563"/>
      <c r="B3" s="579"/>
      <c r="C3" s="580"/>
      <c r="D3" s="579"/>
      <c r="E3" s="73" t="s">
        <v>29</v>
      </c>
      <c r="F3" s="73" t="s">
        <v>30</v>
      </c>
      <c r="G3" s="74" t="s">
        <v>95</v>
      </c>
      <c r="H3" s="75" t="s">
        <v>31</v>
      </c>
      <c r="I3" s="75" t="s">
        <v>7</v>
      </c>
      <c r="J3" s="73" t="s">
        <v>32</v>
      </c>
      <c r="K3" s="73" t="s">
        <v>33</v>
      </c>
      <c r="L3" s="76" t="s">
        <v>34</v>
      </c>
      <c r="M3" s="73" t="s">
        <v>35</v>
      </c>
      <c r="N3" s="75" t="s">
        <v>36</v>
      </c>
      <c r="O3" s="73" t="s">
        <v>37</v>
      </c>
      <c r="P3" s="73" t="s">
        <v>38</v>
      </c>
      <c r="Q3" s="77" t="s">
        <v>39</v>
      </c>
      <c r="R3" s="75" t="s">
        <v>40</v>
      </c>
      <c r="S3" s="587"/>
      <c r="T3" s="1" t="s">
        <v>41</v>
      </c>
      <c r="U3" s="1" t="s">
        <v>42</v>
      </c>
      <c r="V3" s="75" t="s">
        <v>43</v>
      </c>
      <c r="W3" s="75" t="s">
        <v>44</v>
      </c>
      <c r="X3" s="75" t="s">
        <v>45</v>
      </c>
      <c r="Y3" s="77" t="s">
        <v>46</v>
      </c>
      <c r="Z3" s="588"/>
      <c r="AA3" s="589"/>
      <c r="AB3" s="588"/>
      <c r="AC3" s="589"/>
    </row>
    <row r="4" spans="1:29" s="89" customFormat="1" ht="17.25" customHeight="1">
      <c r="A4" s="563">
        <v>31</v>
      </c>
      <c r="B4" s="564" t="s">
        <v>246</v>
      </c>
      <c r="C4" s="567" t="s">
        <v>247</v>
      </c>
      <c r="D4" s="2" t="s">
        <v>248</v>
      </c>
      <c r="E4" s="80">
        <v>667.7</v>
      </c>
      <c r="F4" s="80">
        <v>5.4</v>
      </c>
      <c r="G4" s="81">
        <v>5.21</v>
      </c>
      <c r="H4" s="82" t="s">
        <v>65</v>
      </c>
      <c r="I4" s="83">
        <v>5</v>
      </c>
      <c r="J4" s="5">
        <v>81.099999999999994</v>
      </c>
      <c r="K4" s="5">
        <v>66.8</v>
      </c>
      <c r="L4" s="5">
        <v>8</v>
      </c>
      <c r="M4" s="5">
        <v>2.1</v>
      </c>
      <c r="N4" s="5">
        <v>76</v>
      </c>
      <c r="O4" s="5">
        <v>15.5</v>
      </c>
      <c r="P4" s="5">
        <v>3.4</v>
      </c>
      <c r="Q4" s="150" t="s">
        <v>249</v>
      </c>
      <c r="R4" s="2"/>
      <c r="S4" s="12"/>
      <c r="T4" s="85">
        <v>3</v>
      </c>
      <c r="U4" s="85">
        <v>4.75</v>
      </c>
      <c r="V4" s="2" t="s">
        <v>54</v>
      </c>
      <c r="W4" s="86">
        <v>5</v>
      </c>
      <c r="X4" s="86" t="s">
        <v>55</v>
      </c>
      <c r="Y4" s="151" t="s">
        <v>250</v>
      </c>
      <c r="Z4" s="88">
        <v>130.19999999999999</v>
      </c>
      <c r="AA4" s="88">
        <v>-8.6</v>
      </c>
      <c r="AB4" s="88">
        <v>101.8</v>
      </c>
      <c r="AC4" s="5"/>
    </row>
    <row r="5" spans="1:29" s="89" customFormat="1" ht="15.75">
      <c r="A5" s="563"/>
      <c r="B5" s="565"/>
      <c r="C5" s="567"/>
      <c r="D5" s="2" t="s">
        <v>251</v>
      </c>
      <c r="E5" s="80">
        <v>713.3</v>
      </c>
      <c r="F5" s="80">
        <v>5</v>
      </c>
      <c r="G5" s="81">
        <v>3.44</v>
      </c>
      <c r="H5" s="82" t="s">
        <v>64</v>
      </c>
      <c r="I5" s="83">
        <v>4</v>
      </c>
      <c r="J5" s="90">
        <v>80</v>
      </c>
      <c r="K5" s="5">
        <v>64.7</v>
      </c>
      <c r="L5" s="84">
        <v>32</v>
      </c>
      <c r="M5" s="5">
        <v>6.7</v>
      </c>
      <c r="N5" s="84">
        <v>75</v>
      </c>
      <c r="O5" s="5">
        <v>13.8</v>
      </c>
      <c r="P5" s="5">
        <v>3.3</v>
      </c>
      <c r="Q5" s="10" t="s">
        <v>57</v>
      </c>
      <c r="R5" s="2"/>
      <c r="S5" s="12"/>
      <c r="T5" s="85">
        <v>5</v>
      </c>
      <c r="U5" s="85">
        <v>3.25</v>
      </c>
      <c r="V5" s="2" t="s">
        <v>49</v>
      </c>
      <c r="W5" s="86">
        <v>3</v>
      </c>
      <c r="X5" s="86" t="s">
        <v>58</v>
      </c>
      <c r="Y5" s="151" t="s">
        <v>250</v>
      </c>
      <c r="Z5" s="88">
        <v>135.19999999999999</v>
      </c>
      <c r="AA5" s="88">
        <v>-10.1</v>
      </c>
      <c r="AB5" s="88">
        <v>103.7</v>
      </c>
      <c r="AC5" s="5"/>
    </row>
    <row r="6" spans="1:29" s="100" customFormat="1" ht="17.25">
      <c r="A6" s="563"/>
      <c r="B6" s="565"/>
      <c r="C6" s="567"/>
      <c r="D6" s="3" t="s">
        <v>252</v>
      </c>
      <c r="E6" s="28">
        <v>690.5</v>
      </c>
      <c r="F6" s="28">
        <v>5.2</v>
      </c>
      <c r="G6" s="30"/>
      <c r="H6" s="29"/>
      <c r="I6" s="91"/>
      <c r="J6" s="92">
        <v>81.099999999999994</v>
      </c>
      <c r="K6" s="93">
        <v>66.8</v>
      </c>
      <c r="L6" s="93">
        <v>8</v>
      </c>
      <c r="M6" s="93">
        <v>2.1</v>
      </c>
      <c r="N6" s="93">
        <v>76</v>
      </c>
      <c r="O6" s="93">
        <v>15.5</v>
      </c>
      <c r="P6" s="93">
        <v>3.4</v>
      </c>
      <c r="Q6" s="152" t="s">
        <v>253</v>
      </c>
      <c r="R6" s="22"/>
      <c r="S6" s="15"/>
      <c r="T6" s="96">
        <v>5</v>
      </c>
      <c r="U6" s="96">
        <v>4.75</v>
      </c>
      <c r="V6" s="22" t="s">
        <v>54</v>
      </c>
      <c r="W6" s="97">
        <v>5</v>
      </c>
      <c r="X6" s="97" t="s">
        <v>58</v>
      </c>
      <c r="Y6" s="153" t="s">
        <v>254</v>
      </c>
      <c r="Z6" s="99">
        <v>132.69999999999999</v>
      </c>
      <c r="AA6" s="99">
        <v>-9.4</v>
      </c>
      <c r="AB6" s="99">
        <v>102.8</v>
      </c>
      <c r="AC6" s="99"/>
    </row>
    <row r="7" spans="1:29" s="89" customFormat="1" ht="15.75">
      <c r="A7" s="563"/>
      <c r="B7" s="565"/>
      <c r="C7" s="567"/>
      <c r="D7" s="2" t="s">
        <v>255</v>
      </c>
      <c r="E7" s="80">
        <v>710.2</v>
      </c>
      <c r="F7" s="80">
        <v>4.3</v>
      </c>
      <c r="G7" s="81"/>
      <c r="H7" s="82" t="s">
        <v>72</v>
      </c>
      <c r="I7" s="83">
        <v>3</v>
      </c>
      <c r="J7" s="90">
        <v>78.900000000000006</v>
      </c>
      <c r="K7" s="5">
        <v>65.099999999999994</v>
      </c>
      <c r="L7" s="84">
        <v>31</v>
      </c>
      <c r="M7" s="5">
        <v>8.6</v>
      </c>
      <c r="N7" s="84">
        <v>67</v>
      </c>
      <c r="O7" s="5">
        <v>14.8</v>
      </c>
      <c r="P7" s="5">
        <v>3.4</v>
      </c>
      <c r="Q7" s="10" t="s">
        <v>57</v>
      </c>
      <c r="R7" s="2"/>
      <c r="S7" s="12"/>
      <c r="T7" s="85"/>
      <c r="U7" s="85"/>
      <c r="V7" s="2"/>
      <c r="W7" s="86"/>
      <c r="X7" s="86"/>
      <c r="Y7" s="151"/>
      <c r="Z7" s="88">
        <v>135.9</v>
      </c>
      <c r="AA7" s="88">
        <v>-10.6</v>
      </c>
      <c r="AB7" s="88">
        <v>104.3</v>
      </c>
      <c r="AC7" s="88"/>
    </row>
    <row r="8" spans="1:29" s="89" customFormat="1" ht="15.75" customHeight="1">
      <c r="A8" s="563">
        <v>32</v>
      </c>
      <c r="B8" s="565"/>
      <c r="C8" s="567" t="s">
        <v>256</v>
      </c>
      <c r="D8" s="2" t="s">
        <v>248</v>
      </c>
      <c r="E8" s="80">
        <v>684.8</v>
      </c>
      <c r="F8" s="80">
        <v>7.86</v>
      </c>
      <c r="G8" s="81">
        <v>7.91</v>
      </c>
      <c r="H8" s="82" t="s">
        <v>65</v>
      </c>
      <c r="I8" s="83">
        <v>5</v>
      </c>
      <c r="J8" s="90">
        <v>80.900000000000006</v>
      </c>
      <c r="K8" s="5">
        <v>70</v>
      </c>
      <c r="L8" s="84">
        <v>8</v>
      </c>
      <c r="M8" s="5">
        <v>1.4</v>
      </c>
      <c r="N8" s="84">
        <v>77</v>
      </c>
      <c r="O8" s="5">
        <v>15</v>
      </c>
      <c r="P8" s="5">
        <v>3.3</v>
      </c>
      <c r="Q8" s="10" t="s">
        <v>74</v>
      </c>
      <c r="R8" s="2"/>
      <c r="S8" s="12"/>
      <c r="T8" s="85">
        <v>5</v>
      </c>
      <c r="U8" s="154">
        <v>5</v>
      </c>
      <c r="V8" s="2" t="s">
        <v>54</v>
      </c>
      <c r="W8" s="86">
        <v>5</v>
      </c>
      <c r="X8" s="86" t="s">
        <v>55</v>
      </c>
      <c r="Y8" s="151" t="s">
        <v>250</v>
      </c>
      <c r="Z8" s="88">
        <v>136.9</v>
      </c>
      <c r="AA8" s="88">
        <v>-1.9</v>
      </c>
      <c r="AB8" s="88">
        <v>125.4</v>
      </c>
      <c r="AC8" s="88"/>
    </row>
    <row r="9" spans="1:29" s="89" customFormat="1" ht="15.75">
      <c r="A9" s="563"/>
      <c r="B9" s="565"/>
      <c r="C9" s="567"/>
      <c r="D9" s="2" t="s">
        <v>251</v>
      </c>
      <c r="E9" s="80">
        <v>740.8</v>
      </c>
      <c r="F9" s="80">
        <v>7.89</v>
      </c>
      <c r="G9" s="81">
        <v>4.83</v>
      </c>
      <c r="H9" s="82" t="s">
        <v>64</v>
      </c>
      <c r="I9" s="83">
        <v>4</v>
      </c>
      <c r="J9" s="90">
        <v>80.900000000000006</v>
      </c>
      <c r="K9" s="5">
        <v>68.5</v>
      </c>
      <c r="L9" s="84">
        <v>14</v>
      </c>
      <c r="M9" s="5">
        <v>4.2</v>
      </c>
      <c r="N9" s="84">
        <v>60</v>
      </c>
      <c r="O9" s="5">
        <v>15.1</v>
      </c>
      <c r="P9" s="5">
        <v>3.1</v>
      </c>
      <c r="Q9" s="10" t="s">
        <v>53</v>
      </c>
      <c r="R9" s="2"/>
      <c r="S9" s="12"/>
      <c r="T9" s="85">
        <v>3</v>
      </c>
      <c r="U9" s="85">
        <v>3.25</v>
      </c>
      <c r="V9" s="2" t="s">
        <v>49</v>
      </c>
      <c r="W9" s="86">
        <v>5</v>
      </c>
      <c r="X9" s="86" t="s">
        <v>50</v>
      </c>
      <c r="Y9" s="151" t="s">
        <v>250</v>
      </c>
      <c r="Z9" s="88">
        <v>141.6</v>
      </c>
      <c r="AA9" s="88">
        <v>-4.0999999999999996</v>
      </c>
      <c r="AB9" s="88">
        <v>124.3</v>
      </c>
      <c r="AC9" s="88"/>
    </row>
    <row r="10" spans="1:29" s="100" customFormat="1" ht="15.75">
      <c r="A10" s="563"/>
      <c r="B10" s="565"/>
      <c r="C10" s="567"/>
      <c r="D10" s="3" t="s">
        <v>252</v>
      </c>
      <c r="E10" s="28">
        <v>712.8</v>
      </c>
      <c r="F10" s="28">
        <v>7.9</v>
      </c>
      <c r="G10" s="30"/>
      <c r="H10" s="29"/>
      <c r="I10" s="91"/>
      <c r="J10" s="92">
        <v>80.900000000000006</v>
      </c>
      <c r="K10" s="93">
        <v>70</v>
      </c>
      <c r="L10" s="94">
        <v>8</v>
      </c>
      <c r="M10" s="93">
        <v>1.4</v>
      </c>
      <c r="N10" s="94">
        <v>77</v>
      </c>
      <c r="O10" s="93">
        <v>15.5</v>
      </c>
      <c r="P10" s="93">
        <v>3.3</v>
      </c>
      <c r="Q10" s="95" t="s">
        <v>74</v>
      </c>
      <c r="R10" s="22"/>
      <c r="S10" s="15"/>
      <c r="T10" s="96">
        <v>5</v>
      </c>
      <c r="U10" s="155">
        <v>5</v>
      </c>
      <c r="V10" s="22" t="s">
        <v>54</v>
      </c>
      <c r="W10" s="97">
        <v>5</v>
      </c>
      <c r="X10" s="97" t="s">
        <v>50</v>
      </c>
      <c r="Y10" s="153" t="s">
        <v>254</v>
      </c>
      <c r="Z10" s="99">
        <v>139.30000000000001</v>
      </c>
      <c r="AA10" s="99">
        <v>-3</v>
      </c>
      <c r="AB10" s="99">
        <v>124.9</v>
      </c>
      <c r="AC10" s="99"/>
    </row>
    <row r="11" spans="1:29" s="89" customFormat="1" ht="15.75">
      <c r="A11" s="563"/>
      <c r="B11" s="565"/>
      <c r="C11" s="567"/>
      <c r="D11" s="2" t="s">
        <v>255</v>
      </c>
      <c r="E11" s="80">
        <v>725.5</v>
      </c>
      <c r="F11" s="80">
        <v>6.4</v>
      </c>
      <c r="G11" s="81"/>
      <c r="H11" s="82" t="s">
        <v>65</v>
      </c>
      <c r="I11" s="83">
        <v>1</v>
      </c>
      <c r="J11" s="90">
        <v>79.5</v>
      </c>
      <c r="K11" s="5">
        <v>71.7</v>
      </c>
      <c r="L11" s="84">
        <v>22</v>
      </c>
      <c r="M11" s="5">
        <v>5.7</v>
      </c>
      <c r="N11" s="84">
        <v>52</v>
      </c>
      <c r="O11" s="5">
        <v>15.7</v>
      </c>
      <c r="P11" s="5">
        <v>3.2</v>
      </c>
      <c r="Q11" s="10" t="s">
        <v>53</v>
      </c>
      <c r="R11" s="2"/>
      <c r="S11" s="12"/>
      <c r="T11" s="85"/>
      <c r="U11" s="85"/>
      <c r="V11" s="2"/>
      <c r="W11" s="86"/>
      <c r="X11" s="86"/>
      <c r="Y11" s="151"/>
      <c r="Z11" s="88">
        <v>141.5</v>
      </c>
      <c r="AA11" s="88">
        <v>-5</v>
      </c>
      <c r="AB11" s="88">
        <v>123.7</v>
      </c>
      <c r="AC11" s="88"/>
    </row>
    <row r="12" spans="1:29" s="89" customFormat="1" ht="15.75" customHeight="1">
      <c r="A12" s="563">
        <v>33</v>
      </c>
      <c r="B12" s="565"/>
      <c r="C12" s="567" t="s">
        <v>257</v>
      </c>
      <c r="D12" s="2" t="s">
        <v>248</v>
      </c>
      <c r="E12" s="80">
        <v>687.3</v>
      </c>
      <c r="F12" s="80">
        <v>8.1999999999999993</v>
      </c>
      <c r="G12" s="81">
        <v>8.24</v>
      </c>
      <c r="H12" s="82" t="s">
        <v>65</v>
      </c>
      <c r="I12" s="83">
        <v>1</v>
      </c>
      <c r="J12" s="90">
        <v>81.7</v>
      </c>
      <c r="K12" s="5">
        <v>71.8</v>
      </c>
      <c r="L12" s="84">
        <v>11</v>
      </c>
      <c r="M12" s="5">
        <v>3</v>
      </c>
      <c r="N12" s="84">
        <v>83</v>
      </c>
      <c r="O12" s="5">
        <v>14.6</v>
      </c>
      <c r="P12" s="5">
        <v>2.4</v>
      </c>
      <c r="Q12" s="10" t="s">
        <v>74</v>
      </c>
      <c r="R12" s="2"/>
      <c r="S12" s="12"/>
      <c r="T12" s="85">
        <v>3</v>
      </c>
      <c r="U12" s="85">
        <v>3.75</v>
      </c>
      <c r="V12" s="2" t="s">
        <v>49</v>
      </c>
      <c r="W12" s="86">
        <v>5</v>
      </c>
      <c r="X12" s="86" t="s">
        <v>258</v>
      </c>
      <c r="Y12" s="151" t="s">
        <v>259</v>
      </c>
      <c r="Z12" s="88">
        <v>135.9</v>
      </c>
      <c r="AA12" s="88">
        <v>-2.9</v>
      </c>
      <c r="AB12" s="88">
        <v>114.7</v>
      </c>
      <c r="AC12" s="88"/>
    </row>
    <row r="13" spans="1:29" s="89" customFormat="1" ht="15.75">
      <c r="A13" s="563"/>
      <c r="B13" s="565"/>
      <c r="C13" s="567"/>
      <c r="D13" s="2" t="s">
        <v>251</v>
      </c>
      <c r="E13" s="80">
        <v>736.6</v>
      </c>
      <c r="F13" s="80">
        <v>7.3</v>
      </c>
      <c r="G13" s="81">
        <v>4.24</v>
      </c>
      <c r="H13" s="82" t="s">
        <v>72</v>
      </c>
      <c r="I13" s="83">
        <v>2</v>
      </c>
      <c r="J13" s="90">
        <v>81.599999999999994</v>
      </c>
      <c r="K13" s="5">
        <v>71.5</v>
      </c>
      <c r="L13" s="84">
        <v>11</v>
      </c>
      <c r="M13" s="5">
        <v>2.6</v>
      </c>
      <c r="N13" s="84">
        <v>70</v>
      </c>
      <c r="O13" s="5">
        <v>15.5</v>
      </c>
      <c r="P13" s="5">
        <v>2.2999999999999998</v>
      </c>
      <c r="Q13" s="10" t="s">
        <v>74</v>
      </c>
      <c r="R13" s="2"/>
      <c r="S13" s="12"/>
      <c r="T13" s="85">
        <v>3</v>
      </c>
      <c r="U13" s="85">
        <v>3.25</v>
      </c>
      <c r="V13" s="2" t="s">
        <v>49</v>
      </c>
      <c r="W13" s="86">
        <v>5</v>
      </c>
      <c r="X13" s="86" t="s">
        <v>50</v>
      </c>
      <c r="Y13" s="151" t="s">
        <v>259</v>
      </c>
      <c r="Z13" s="88">
        <v>139</v>
      </c>
      <c r="AA13" s="88">
        <v>-6.7</v>
      </c>
      <c r="AB13" s="88">
        <v>113.3</v>
      </c>
      <c r="AC13" s="88"/>
    </row>
    <row r="14" spans="1:29" s="100" customFormat="1" ht="15.75">
      <c r="A14" s="563"/>
      <c r="B14" s="565"/>
      <c r="C14" s="567"/>
      <c r="D14" s="3" t="s">
        <v>252</v>
      </c>
      <c r="E14" s="28">
        <v>712</v>
      </c>
      <c r="F14" s="28">
        <v>7.8</v>
      </c>
      <c r="G14" s="30"/>
      <c r="H14" s="29"/>
      <c r="I14" s="91"/>
      <c r="J14" s="92">
        <v>81.7</v>
      </c>
      <c r="K14" s="93">
        <v>71.8</v>
      </c>
      <c r="L14" s="94">
        <v>11</v>
      </c>
      <c r="M14" s="93">
        <v>3</v>
      </c>
      <c r="N14" s="94">
        <v>83</v>
      </c>
      <c r="O14" s="93">
        <v>14.6</v>
      </c>
      <c r="P14" s="93">
        <v>2.4</v>
      </c>
      <c r="Q14" s="95" t="s">
        <v>74</v>
      </c>
      <c r="R14" s="22"/>
      <c r="S14" s="15"/>
      <c r="T14" s="96">
        <v>3</v>
      </c>
      <c r="U14" s="96">
        <v>3.75</v>
      </c>
      <c r="V14" s="22" t="s">
        <v>49</v>
      </c>
      <c r="W14" s="97">
        <v>5</v>
      </c>
      <c r="X14" s="97" t="s">
        <v>50</v>
      </c>
      <c r="Y14" s="153" t="s">
        <v>233</v>
      </c>
      <c r="Z14" s="99">
        <v>137.5</v>
      </c>
      <c r="AA14" s="99">
        <v>-4.8</v>
      </c>
      <c r="AB14" s="99">
        <v>114</v>
      </c>
      <c r="AC14" s="99"/>
    </row>
    <row r="15" spans="1:29" s="89" customFormat="1" ht="15.75">
      <c r="A15" s="563"/>
      <c r="B15" s="565"/>
      <c r="C15" s="567"/>
      <c r="D15" s="2" t="s">
        <v>255</v>
      </c>
      <c r="E15" s="80">
        <v>724.6</v>
      </c>
      <c r="F15" s="80">
        <v>6.2</v>
      </c>
      <c r="G15" s="81"/>
      <c r="H15" s="82" t="s">
        <v>65</v>
      </c>
      <c r="I15" s="83">
        <v>2</v>
      </c>
      <c r="J15" s="90">
        <v>80.900000000000006</v>
      </c>
      <c r="K15" s="5">
        <v>70.599999999999994</v>
      </c>
      <c r="L15" s="84">
        <v>16</v>
      </c>
      <c r="M15" s="5">
        <v>4.8</v>
      </c>
      <c r="N15" s="84">
        <v>68</v>
      </c>
      <c r="O15" s="5">
        <v>14.6</v>
      </c>
      <c r="P15" s="5">
        <v>2.4</v>
      </c>
      <c r="Q15" s="10" t="s">
        <v>53</v>
      </c>
      <c r="R15" s="2"/>
      <c r="S15" s="12"/>
      <c r="T15" s="85"/>
      <c r="U15" s="85"/>
      <c r="V15" s="2"/>
      <c r="W15" s="86"/>
      <c r="X15" s="86"/>
      <c r="Y15" s="151"/>
      <c r="Z15" s="88">
        <v>140.19999999999999</v>
      </c>
      <c r="AA15" s="88">
        <v>-6.3</v>
      </c>
      <c r="AB15" s="88">
        <v>113.1</v>
      </c>
      <c r="AC15" s="88"/>
    </row>
    <row r="16" spans="1:29" s="89" customFormat="1" ht="15.75">
      <c r="A16" s="563" t="s">
        <v>113</v>
      </c>
      <c r="B16" s="565"/>
      <c r="C16" s="567" t="s">
        <v>260</v>
      </c>
      <c r="D16" s="2" t="s">
        <v>248</v>
      </c>
      <c r="E16" s="80">
        <v>634.9</v>
      </c>
      <c r="F16" s="80"/>
      <c r="G16" s="81"/>
      <c r="H16" s="82"/>
      <c r="I16" s="83">
        <v>8</v>
      </c>
      <c r="J16" s="90">
        <v>79.3</v>
      </c>
      <c r="K16" s="5">
        <v>65.7</v>
      </c>
      <c r="L16" s="84">
        <v>32</v>
      </c>
      <c r="M16" s="5">
        <v>5.8</v>
      </c>
      <c r="N16" s="84">
        <v>36</v>
      </c>
      <c r="O16" s="5">
        <v>19.8</v>
      </c>
      <c r="P16" s="5">
        <v>2.5</v>
      </c>
      <c r="Q16" s="10" t="s">
        <v>57</v>
      </c>
      <c r="R16" s="2"/>
      <c r="S16" s="12"/>
      <c r="T16" s="85">
        <v>5</v>
      </c>
      <c r="U16" s="85">
        <v>4.75</v>
      </c>
      <c r="V16" s="2" t="s">
        <v>54</v>
      </c>
      <c r="W16" s="86">
        <v>3</v>
      </c>
      <c r="X16" s="86" t="s">
        <v>50</v>
      </c>
      <c r="Y16" s="151">
        <v>1</v>
      </c>
      <c r="Z16" s="88">
        <v>138.80000000000001</v>
      </c>
      <c r="AA16" s="88"/>
      <c r="AB16" s="88">
        <v>125.2</v>
      </c>
      <c r="AC16" s="88"/>
    </row>
    <row r="17" spans="1:30" s="89" customFormat="1" ht="15.75">
      <c r="A17" s="563"/>
      <c r="B17" s="565"/>
      <c r="C17" s="567"/>
      <c r="D17" s="2" t="s">
        <v>251</v>
      </c>
      <c r="E17" s="80">
        <v>679</v>
      </c>
      <c r="F17" s="80"/>
      <c r="G17" s="81"/>
      <c r="H17" s="82"/>
      <c r="I17" s="83">
        <v>8</v>
      </c>
      <c r="J17" s="156">
        <v>78.8</v>
      </c>
      <c r="K17" s="156">
        <v>63.8</v>
      </c>
      <c r="L17" s="157" t="s">
        <v>261</v>
      </c>
      <c r="M17" s="156">
        <v>5.9</v>
      </c>
      <c r="N17" s="139">
        <v>33</v>
      </c>
      <c r="O17" s="156">
        <v>20.7</v>
      </c>
      <c r="P17" s="156">
        <v>2.5</v>
      </c>
      <c r="Q17" s="158" t="s">
        <v>57</v>
      </c>
      <c r="R17" s="2"/>
      <c r="S17" s="12"/>
      <c r="T17" s="85"/>
      <c r="U17" s="85"/>
      <c r="V17" s="2"/>
      <c r="W17" s="86"/>
      <c r="X17" s="86"/>
      <c r="Y17" s="151"/>
      <c r="Z17" s="88">
        <v>145.69999999999999</v>
      </c>
      <c r="AA17" s="88"/>
      <c r="AB17" s="88">
        <v>125.1</v>
      </c>
      <c r="AC17" s="88"/>
    </row>
    <row r="18" spans="1:30" s="100" customFormat="1" ht="15.75">
      <c r="A18" s="563"/>
      <c r="B18" s="565"/>
      <c r="C18" s="567"/>
      <c r="D18" s="3" t="s">
        <v>252</v>
      </c>
      <c r="E18" s="28">
        <v>657</v>
      </c>
      <c r="F18" s="28"/>
      <c r="G18" s="30"/>
      <c r="H18" s="29"/>
      <c r="I18" s="91"/>
      <c r="J18" s="92">
        <v>79.3</v>
      </c>
      <c r="K18" s="93">
        <v>65.7</v>
      </c>
      <c r="L18" s="94">
        <v>32</v>
      </c>
      <c r="M18" s="93">
        <v>5.8</v>
      </c>
      <c r="N18" s="94">
        <v>36</v>
      </c>
      <c r="O18" s="93">
        <v>19.8</v>
      </c>
      <c r="P18" s="93">
        <v>2.5</v>
      </c>
      <c r="Q18" s="95" t="s">
        <v>57</v>
      </c>
      <c r="R18" s="22"/>
      <c r="S18" s="15"/>
      <c r="T18" s="96"/>
      <c r="U18" s="96"/>
      <c r="V18" s="22"/>
      <c r="W18" s="97"/>
      <c r="X18" s="97"/>
      <c r="Y18" s="153"/>
      <c r="Z18" s="99">
        <v>142.30000000000001</v>
      </c>
      <c r="AA18" s="99"/>
      <c r="AB18" s="99">
        <v>125.2</v>
      </c>
      <c r="AC18" s="99"/>
    </row>
    <row r="19" spans="1:30" s="72" customFormat="1" ht="15.75">
      <c r="A19" s="563"/>
      <c r="B19" s="566"/>
      <c r="C19" s="567"/>
      <c r="D19" s="2" t="s">
        <v>255</v>
      </c>
      <c r="E19" s="156">
        <v>682</v>
      </c>
      <c r="F19" s="156"/>
      <c r="G19" s="159"/>
      <c r="H19" s="139"/>
      <c r="I19" s="139">
        <v>4</v>
      </c>
      <c r="J19" s="156">
        <v>78.8</v>
      </c>
      <c r="K19" s="156">
        <v>63.8</v>
      </c>
      <c r="L19" s="157" t="s">
        <v>261</v>
      </c>
      <c r="M19" s="156">
        <v>5.9</v>
      </c>
      <c r="N19" s="139">
        <v>33</v>
      </c>
      <c r="O19" s="156">
        <v>20.7</v>
      </c>
      <c r="P19" s="156">
        <v>2.5</v>
      </c>
      <c r="Q19" s="158" t="s">
        <v>57</v>
      </c>
      <c r="R19" s="139"/>
      <c r="S19" s="160"/>
      <c r="T19" s="139">
        <v>3</v>
      </c>
      <c r="U19" s="159">
        <v>3</v>
      </c>
      <c r="V19" s="139" t="s">
        <v>49</v>
      </c>
      <c r="W19" s="139">
        <v>5</v>
      </c>
      <c r="X19" s="139" t="s">
        <v>58</v>
      </c>
      <c r="Y19" s="158" t="s">
        <v>262</v>
      </c>
      <c r="Z19" s="5">
        <v>146.5</v>
      </c>
      <c r="AA19" s="5"/>
      <c r="AB19" s="5">
        <v>123.1</v>
      </c>
      <c r="AC19" s="5"/>
    </row>
    <row r="20" spans="1:30" s="89" customFormat="1" ht="15.75" customHeight="1">
      <c r="A20" s="563">
        <v>34</v>
      </c>
      <c r="B20" s="564" t="s">
        <v>263</v>
      </c>
      <c r="C20" s="564" t="s">
        <v>264</v>
      </c>
      <c r="D20" s="2" t="s">
        <v>248</v>
      </c>
      <c r="E20" s="13">
        <v>689.4</v>
      </c>
      <c r="F20" s="161">
        <f>(E20-649.4)/649.4*100</f>
        <v>6.1595318755774562</v>
      </c>
      <c r="G20" s="13">
        <v>3.2</v>
      </c>
      <c r="H20" s="162" t="s">
        <v>65</v>
      </c>
      <c r="I20" s="18">
        <v>3</v>
      </c>
      <c r="J20" s="163">
        <v>84.307692307692321</v>
      </c>
      <c r="K20" s="163">
        <v>73.648615384615397</v>
      </c>
      <c r="L20" s="163">
        <v>9</v>
      </c>
      <c r="M20" s="163">
        <v>4.3</v>
      </c>
      <c r="N20" s="163">
        <v>70</v>
      </c>
      <c r="O20" s="163">
        <v>16</v>
      </c>
      <c r="P20" s="163">
        <v>1.7</v>
      </c>
      <c r="Q20" s="17" t="s">
        <v>105</v>
      </c>
      <c r="R20" s="17" t="s">
        <v>48</v>
      </c>
      <c r="S20" s="17"/>
      <c r="T20" s="18">
        <v>3</v>
      </c>
      <c r="U20" s="18">
        <v>4</v>
      </c>
      <c r="V20" s="18" t="s">
        <v>49</v>
      </c>
      <c r="W20" s="18">
        <v>5</v>
      </c>
      <c r="X20" s="18" t="s">
        <v>58</v>
      </c>
      <c r="Y20" s="18" t="s">
        <v>121</v>
      </c>
      <c r="Z20" s="11">
        <v>148.30000000000001</v>
      </c>
      <c r="AA20" s="11">
        <v>-1.6999999999999886</v>
      </c>
      <c r="AB20" s="18">
        <v>94.5</v>
      </c>
      <c r="AC20" s="18">
        <v>1.6</v>
      </c>
      <c r="AD20" s="5"/>
    </row>
    <row r="21" spans="1:30" s="89" customFormat="1" ht="15.75">
      <c r="A21" s="563"/>
      <c r="B21" s="565"/>
      <c r="C21" s="565"/>
      <c r="D21" s="2" t="s">
        <v>251</v>
      </c>
      <c r="E21" s="13">
        <v>699.8</v>
      </c>
      <c r="F21" s="161">
        <v>3.86</v>
      </c>
      <c r="G21" s="13">
        <v>1.54</v>
      </c>
      <c r="H21" s="164" t="s">
        <v>65</v>
      </c>
      <c r="I21" s="165">
        <v>4</v>
      </c>
      <c r="J21" s="163">
        <v>85.346153846153854</v>
      </c>
      <c r="K21" s="163">
        <v>70.743461538461546</v>
      </c>
      <c r="L21" s="163">
        <v>13</v>
      </c>
      <c r="M21" s="163">
        <v>2.7</v>
      </c>
      <c r="N21" s="163">
        <v>70</v>
      </c>
      <c r="O21" s="163">
        <v>16.09</v>
      </c>
      <c r="P21" s="163">
        <v>1.8</v>
      </c>
      <c r="Q21" s="166" t="s">
        <v>74</v>
      </c>
      <c r="R21" s="166" t="s">
        <v>48</v>
      </c>
      <c r="S21" s="167"/>
      <c r="T21" s="168">
        <v>3</v>
      </c>
      <c r="U21" s="168">
        <v>3.25</v>
      </c>
      <c r="V21" s="169" t="s">
        <v>49</v>
      </c>
      <c r="W21" s="169">
        <v>5</v>
      </c>
      <c r="X21" s="169" t="s">
        <v>58</v>
      </c>
      <c r="Y21" s="169" t="s">
        <v>121</v>
      </c>
      <c r="Z21" s="6">
        <v>147.9</v>
      </c>
      <c r="AA21" s="13">
        <v>-1.8</v>
      </c>
      <c r="AB21" s="14">
        <v>96.4</v>
      </c>
      <c r="AC21" s="6">
        <v>1.4</v>
      </c>
      <c r="AD21" s="5"/>
    </row>
    <row r="22" spans="1:30" s="100" customFormat="1" ht="15.75">
      <c r="A22" s="563"/>
      <c r="B22" s="565"/>
      <c r="C22" s="565"/>
      <c r="D22" s="3" t="s">
        <v>252</v>
      </c>
      <c r="E22" s="16">
        <f>AVERAGE(E20:E21)</f>
        <v>694.59999999999991</v>
      </c>
      <c r="F22" s="170">
        <f>AVERAGE(F20:F21)</f>
        <v>5.0097659377887283</v>
      </c>
      <c r="G22" s="16"/>
      <c r="H22" s="171"/>
      <c r="I22" s="20"/>
      <c r="J22" s="172">
        <v>85.346153846153854</v>
      </c>
      <c r="K22" s="172">
        <v>70.743461538461546</v>
      </c>
      <c r="L22" s="172">
        <v>13</v>
      </c>
      <c r="M22" s="172">
        <v>2.7</v>
      </c>
      <c r="N22" s="172">
        <v>70</v>
      </c>
      <c r="O22" s="172">
        <v>16.09</v>
      </c>
      <c r="P22" s="172">
        <v>1.8</v>
      </c>
      <c r="Q22" s="173" t="s">
        <v>74</v>
      </c>
      <c r="R22" s="173" t="s">
        <v>48</v>
      </c>
      <c r="S22" s="174"/>
      <c r="T22" s="20">
        <v>3</v>
      </c>
      <c r="U22" s="20">
        <v>4</v>
      </c>
      <c r="V22" s="20" t="s">
        <v>49</v>
      </c>
      <c r="W22" s="20">
        <v>5</v>
      </c>
      <c r="X22" s="20" t="s">
        <v>58</v>
      </c>
      <c r="Y22" s="20" t="s">
        <v>122</v>
      </c>
      <c r="Z22" s="16">
        <f>AVERAGE(Z20:Z21)</f>
        <v>148.10000000000002</v>
      </c>
      <c r="AA22" s="16">
        <f>AVERAGE(AA20:AA21)</f>
        <v>-1.7499999999999942</v>
      </c>
      <c r="AB22" s="16">
        <f>AVERAGE(AB20:AB21)</f>
        <v>95.45</v>
      </c>
      <c r="AC22" s="16">
        <f>AVERAGE(AC20:AC21)</f>
        <v>1.5</v>
      </c>
      <c r="AD22" s="99"/>
    </row>
    <row r="23" spans="1:30" s="89" customFormat="1" ht="15.75">
      <c r="A23" s="563"/>
      <c r="B23" s="565"/>
      <c r="C23" s="566"/>
      <c r="D23" s="2" t="s">
        <v>255</v>
      </c>
      <c r="E23" s="13">
        <v>721.1</v>
      </c>
      <c r="F23" s="161">
        <v>7.27</v>
      </c>
      <c r="G23" s="13"/>
      <c r="H23" s="175" t="s">
        <v>86</v>
      </c>
      <c r="I23" s="18">
        <v>1</v>
      </c>
      <c r="J23" s="163">
        <v>87.192307692307708</v>
      </c>
      <c r="K23" s="163">
        <v>75.615692307692314</v>
      </c>
      <c r="L23" s="163">
        <v>29</v>
      </c>
      <c r="M23" s="163">
        <v>4.5</v>
      </c>
      <c r="N23" s="163">
        <v>62</v>
      </c>
      <c r="O23" s="163">
        <v>15.97</v>
      </c>
      <c r="P23" s="163">
        <v>1.8</v>
      </c>
      <c r="Q23" s="166" t="s">
        <v>53</v>
      </c>
      <c r="R23" s="166" t="s">
        <v>48</v>
      </c>
      <c r="S23" s="167"/>
      <c r="T23" s="18"/>
      <c r="U23" s="18"/>
      <c r="V23" s="18"/>
      <c r="W23" s="18"/>
      <c r="X23" s="18"/>
      <c r="Y23" s="169"/>
      <c r="Z23" s="18">
        <v>145.9</v>
      </c>
      <c r="AA23" s="13">
        <v>-2.5</v>
      </c>
      <c r="AB23" s="18">
        <v>95.6</v>
      </c>
      <c r="AC23" s="18">
        <v>1.6</v>
      </c>
      <c r="AD23" s="88"/>
    </row>
    <row r="24" spans="1:30" s="89" customFormat="1" ht="15.75" customHeight="1">
      <c r="A24" s="563">
        <v>35</v>
      </c>
      <c r="B24" s="565"/>
      <c r="C24" s="564" t="s">
        <v>265</v>
      </c>
      <c r="D24" s="2" t="s">
        <v>248</v>
      </c>
      <c r="E24" s="13">
        <v>666.8</v>
      </c>
      <c r="F24" s="161">
        <f>(E24-649.4)/649.4*100</f>
        <v>2.6793963658761899</v>
      </c>
      <c r="G24" s="13">
        <v>-0.18</v>
      </c>
      <c r="H24" s="162" t="s">
        <v>64</v>
      </c>
      <c r="I24" s="18">
        <v>8</v>
      </c>
      <c r="J24" s="163">
        <v>85.269230769230774</v>
      </c>
      <c r="K24" s="163">
        <v>70.2</v>
      </c>
      <c r="L24" s="163">
        <v>4</v>
      </c>
      <c r="M24" s="163">
        <v>0.8</v>
      </c>
      <c r="N24" s="163">
        <v>70</v>
      </c>
      <c r="O24" s="163">
        <v>15</v>
      </c>
      <c r="P24" s="163">
        <v>2.2000000000000002</v>
      </c>
      <c r="Q24" s="17" t="s">
        <v>266</v>
      </c>
      <c r="R24" s="17" t="s">
        <v>48</v>
      </c>
      <c r="S24" s="17"/>
      <c r="T24" s="18">
        <v>5</v>
      </c>
      <c r="U24" s="18">
        <v>5</v>
      </c>
      <c r="V24" s="18" t="s">
        <v>54</v>
      </c>
      <c r="W24" s="18">
        <v>5</v>
      </c>
      <c r="X24" s="18" t="s">
        <v>58</v>
      </c>
      <c r="Y24" s="18" t="s">
        <v>121</v>
      </c>
      <c r="Z24" s="11">
        <v>148.5</v>
      </c>
      <c r="AA24" s="11">
        <v>-1.5</v>
      </c>
      <c r="AB24" s="6">
        <v>96</v>
      </c>
      <c r="AC24" s="18">
        <v>2.2999999999999998</v>
      </c>
      <c r="AD24" s="88"/>
    </row>
    <row r="25" spans="1:30" s="89" customFormat="1" ht="15.75">
      <c r="A25" s="563"/>
      <c r="B25" s="565"/>
      <c r="C25" s="565"/>
      <c r="D25" s="2" t="s">
        <v>251</v>
      </c>
      <c r="E25" s="13">
        <v>683.5</v>
      </c>
      <c r="F25" s="161">
        <v>1.44</v>
      </c>
      <c r="G25" s="13">
        <v>-0.83</v>
      </c>
      <c r="H25" s="164" t="s">
        <v>72</v>
      </c>
      <c r="I25" s="165">
        <v>9</v>
      </c>
      <c r="J25" s="163">
        <v>85.92307692307692</v>
      </c>
      <c r="K25" s="163">
        <v>72.033461538461523</v>
      </c>
      <c r="L25" s="163">
        <v>7</v>
      </c>
      <c r="M25" s="163">
        <v>2.6</v>
      </c>
      <c r="N25" s="163">
        <v>50</v>
      </c>
      <c r="O25" s="163">
        <v>16.968</v>
      </c>
      <c r="P25" s="163">
        <v>2.2000000000000002</v>
      </c>
      <c r="Q25" s="166" t="s">
        <v>57</v>
      </c>
      <c r="R25" s="166" t="s">
        <v>48</v>
      </c>
      <c r="S25" s="167"/>
      <c r="T25" s="168">
        <v>3</v>
      </c>
      <c r="U25" s="168">
        <v>3.25</v>
      </c>
      <c r="V25" s="169" t="s">
        <v>49</v>
      </c>
      <c r="W25" s="169">
        <v>5</v>
      </c>
      <c r="X25" s="169" t="s">
        <v>50</v>
      </c>
      <c r="Y25" s="169" t="s">
        <v>121</v>
      </c>
      <c r="Z25" s="6">
        <v>148.19999999999999</v>
      </c>
      <c r="AA25" s="13">
        <v>-1.5</v>
      </c>
      <c r="AB25" s="14">
        <v>99.2</v>
      </c>
      <c r="AC25" s="6">
        <v>2</v>
      </c>
      <c r="AD25" s="88"/>
    </row>
    <row r="26" spans="1:30" s="100" customFormat="1" ht="15.75">
      <c r="A26" s="563"/>
      <c r="B26" s="565"/>
      <c r="C26" s="565"/>
      <c r="D26" s="3" t="s">
        <v>252</v>
      </c>
      <c r="E26" s="16">
        <f>AVERAGE(E24:E25)</f>
        <v>675.15</v>
      </c>
      <c r="F26" s="170">
        <f>AVERAGE(F24:F25)</f>
        <v>2.0596981829380949</v>
      </c>
      <c r="G26" s="16"/>
      <c r="H26" s="171"/>
      <c r="I26" s="20"/>
      <c r="J26" s="172">
        <v>85.269230769230774</v>
      </c>
      <c r="K26" s="172">
        <v>70.2</v>
      </c>
      <c r="L26" s="172">
        <v>4</v>
      </c>
      <c r="M26" s="172">
        <v>0.8</v>
      </c>
      <c r="N26" s="172">
        <v>70</v>
      </c>
      <c r="O26" s="172">
        <v>15</v>
      </c>
      <c r="P26" s="172">
        <v>2.2000000000000002</v>
      </c>
      <c r="Q26" s="117" t="s">
        <v>267</v>
      </c>
      <c r="R26" s="117" t="s">
        <v>48</v>
      </c>
      <c r="S26" s="117"/>
      <c r="T26" s="20">
        <v>5</v>
      </c>
      <c r="U26" s="20">
        <v>5</v>
      </c>
      <c r="V26" s="20" t="s">
        <v>54</v>
      </c>
      <c r="W26" s="20">
        <v>5</v>
      </c>
      <c r="X26" s="20" t="s">
        <v>58</v>
      </c>
      <c r="Y26" s="20" t="s">
        <v>122</v>
      </c>
      <c r="Z26" s="16">
        <f>AVERAGE(Z24:Z25)</f>
        <v>148.35</v>
      </c>
      <c r="AA26" s="16">
        <f>AVERAGE(AA24:AA25)</f>
        <v>-1.5</v>
      </c>
      <c r="AB26" s="16">
        <f>AVERAGE(AB24:AB25)</f>
        <v>97.6</v>
      </c>
      <c r="AC26" s="16">
        <f>AVERAGE(AC24:AC25)</f>
        <v>2.15</v>
      </c>
      <c r="AD26" s="99"/>
    </row>
    <row r="27" spans="1:30" s="89" customFormat="1" ht="15.75">
      <c r="A27" s="563"/>
      <c r="B27" s="565"/>
      <c r="C27" s="566"/>
      <c r="D27" s="2" t="s">
        <v>255</v>
      </c>
      <c r="E27" s="13">
        <v>696.5</v>
      </c>
      <c r="F27" s="161">
        <v>3.6</v>
      </c>
      <c r="G27" s="13"/>
      <c r="H27" s="175" t="s">
        <v>268</v>
      </c>
      <c r="I27" s="18">
        <v>3</v>
      </c>
      <c r="J27" s="163">
        <v>85.346153846153854</v>
      </c>
      <c r="K27" s="163">
        <v>76.108615384615391</v>
      </c>
      <c r="L27" s="163">
        <v>10</v>
      </c>
      <c r="M27" s="163">
        <v>2.5</v>
      </c>
      <c r="N27" s="163">
        <v>70</v>
      </c>
      <c r="O27" s="163">
        <v>15.696</v>
      </c>
      <c r="P27" s="163">
        <v>2.2000000000000002</v>
      </c>
      <c r="Q27" s="166" t="s">
        <v>74</v>
      </c>
      <c r="R27" s="166" t="s">
        <v>48</v>
      </c>
      <c r="S27" s="167"/>
      <c r="T27" s="18"/>
      <c r="U27" s="18"/>
      <c r="V27" s="18"/>
      <c r="W27" s="18"/>
      <c r="X27" s="18"/>
      <c r="Y27" s="169"/>
      <c r="Z27" s="18">
        <v>146.80000000000001</v>
      </c>
      <c r="AA27" s="13">
        <v>-1.7</v>
      </c>
      <c r="AB27" s="18">
        <v>98.2</v>
      </c>
      <c r="AC27" s="18">
        <v>1.9</v>
      </c>
      <c r="AD27" s="88"/>
    </row>
    <row r="28" spans="1:30" s="89" customFormat="1" ht="15.75" customHeight="1">
      <c r="A28" s="563">
        <v>36</v>
      </c>
      <c r="B28" s="565"/>
      <c r="C28" s="564" t="s">
        <v>269</v>
      </c>
      <c r="D28" s="2" t="s">
        <v>248</v>
      </c>
      <c r="E28" s="13">
        <v>671.2</v>
      </c>
      <c r="F28" s="161">
        <f>(E28-649.4)/649.4*100</f>
        <v>3.3569448721897244</v>
      </c>
      <c r="G28" s="13">
        <v>0.48</v>
      </c>
      <c r="H28" s="162" t="s">
        <v>72</v>
      </c>
      <c r="I28" s="18">
        <v>7</v>
      </c>
      <c r="J28" s="163">
        <v>85.538461538461533</v>
      </c>
      <c r="K28" s="163">
        <v>62.392615384615375</v>
      </c>
      <c r="L28" s="163">
        <v>23</v>
      </c>
      <c r="M28" s="163" t="s">
        <v>73</v>
      </c>
      <c r="N28" s="163">
        <v>100</v>
      </c>
      <c r="O28" s="163">
        <v>1.6</v>
      </c>
      <c r="P28" s="163">
        <v>1.7</v>
      </c>
      <c r="Q28" s="17" t="s">
        <v>57</v>
      </c>
      <c r="R28" s="17" t="s">
        <v>48</v>
      </c>
      <c r="S28" s="17"/>
      <c r="T28" s="18">
        <v>5</v>
      </c>
      <c r="U28" s="18">
        <v>5</v>
      </c>
      <c r="V28" s="18" t="s">
        <v>54</v>
      </c>
      <c r="W28" s="18">
        <v>5</v>
      </c>
      <c r="X28" s="18" t="s">
        <v>71</v>
      </c>
      <c r="Y28" s="18" t="s">
        <v>119</v>
      </c>
      <c r="Z28" s="11">
        <v>149.19999999999999</v>
      </c>
      <c r="AA28" s="11">
        <v>-0.80000000000001137</v>
      </c>
      <c r="AB28" s="18">
        <v>92.8</v>
      </c>
      <c r="AC28" s="18">
        <v>2</v>
      </c>
      <c r="AD28" s="88"/>
    </row>
    <row r="29" spans="1:30" s="89" customFormat="1" ht="15.75">
      <c r="A29" s="563"/>
      <c r="B29" s="565"/>
      <c r="C29" s="565"/>
      <c r="D29" s="2" t="s">
        <v>251</v>
      </c>
      <c r="E29" s="13">
        <v>695.1</v>
      </c>
      <c r="F29" s="161">
        <v>3.16</v>
      </c>
      <c r="G29" s="13">
        <v>0.85</v>
      </c>
      <c r="H29" s="164" t="s">
        <v>72</v>
      </c>
      <c r="I29" s="165">
        <v>6</v>
      </c>
      <c r="J29" s="163">
        <v>85.846153846153854</v>
      </c>
      <c r="K29" s="163">
        <v>70.633269230769244</v>
      </c>
      <c r="L29" s="163">
        <v>35</v>
      </c>
      <c r="M29" s="163" t="s">
        <v>73</v>
      </c>
      <c r="N29" s="163">
        <v>98</v>
      </c>
      <c r="O29" s="163">
        <v>1.6338747845081432</v>
      </c>
      <c r="P29" s="163">
        <v>1.7</v>
      </c>
      <c r="Q29" s="166" t="s">
        <v>57</v>
      </c>
      <c r="R29" s="166" t="s">
        <v>48</v>
      </c>
      <c r="S29" s="167"/>
      <c r="T29" s="168">
        <v>3</v>
      </c>
      <c r="U29" s="168">
        <v>4</v>
      </c>
      <c r="V29" s="169" t="s">
        <v>49</v>
      </c>
      <c r="W29" s="169">
        <v>5</v>
      </c>
      <c r="X29" s="169" t="s">
        <v>58</v>
      </c>
      <c r="Y29" s="169" t="s">
        <v>121</v>
      </c>
      <c r="Z29" s="6">
        <v>148.6</v>
      </c>
      <c r="AA29" s="13">
        <v>-1.1000000000000001</v>
      </c>
      <c r="AB29" s="14">
        <v>96.1</v>
      </c>
      <c r="AC29" s="6">
        <v>2.2999999999999998</v>
      </c>
      <c r="AD29" s="88"/>
    </row>
    <row r="30" spans="1:30" s="100" customFormat="1" ht="15.75">
      <c r="A30" s="563"/>
      <c r="B30" s="565"/>
      <c r="C30" s="565"/>
      <c r="D30" s="3" t="s">
        <v>252</v>
      </c>
      <c r="E30" s="16">
        <f>AVERAGE(E28:E29)</f>
        <v>683.15000000000009</v>
      </c>
      <c r="F30" s="170">
        <f>AVERAGE(F28:F29)</f>
        <v>3.2584724360948623</v>
      </c>
      <c r="G30" s="16"/>
      <c r="H30" s="171"/>
      <c r="I30" s="20"/>
      <c r="J30" s="172">
        <v>85.538461538461533</v>
      </c>
      <c r="K30" s="172">
        <v>62.392615384615375</v>
      </c>
      <c r="L30" s="172">
        <v>23</v>
      </c>
      <c r="M30" s="172" t="s">
        <v>73</v>
      </c>
      <c r="N30" s="172">
        <v>100</v>
      </c>
      <c r="O30" s="172">
        <v>1.6</v>
      </c>
      <c r="P30" s="172">
        <v>1.7</v>
      </c>
      <c r="Q30" s="117" t="s">
        <v>57</v>
      </c>
      <c r="R30" s="117" t="s">
        <v>48</v>
      </c>
      <c r="S30" s="117"/>
      <c r="T30" s="20">
        <v>5</v>
      </c>
      <c r="U30" s="20">
        <v>5</v>
      </c>
      <c r="V30" s="20" t="s">
        <v>54</v>
      </c>
      <c r="W30" s="20">
        <v>5</v>
      </c>
      <c r="X30" s="20" t="s">
        <v>71</v>
      </c>
      <c r="Y30" s="20" t="s">
        <v>143</v>
      </c>
      <c r="Z30" s="16">
        <f>AVERAGE(Z28:Z29)</f>
        <v>148.89999999999998</v>
      </c>
      <c r="AA30" s="16">
        <f>AVERAGE(AA28:AA29)</f>
        <v>-0.95000000000000573</v>
      </c>
      <c r="AB30" s="16">
        <f>AVERAGE(AB28:AB29)</f>
        <v>94.449999999999989</v>
      </c>
      <c r="AC30" s="16">
        <f>AVERAGE(AC28:AC29)</f>
        <v>2.15</v>
      </c>
      <c r="AD30" s="99"/>
    </row>
    <row r="31" spans="1:30" s="89" customFormat="1" ht="15.75">
      <c r="A31" s="563"/>
      <c r="B31" s="565"/>
      <c r="C31" s="566"/>
      <c r="D31" s="2" t="s">
        <v>255</v>
      </c>
      <c r="E31" s="13">
        <v>706.5</v>
      </c>
      <c r="F31" s="161">
        <v>5.0999999999999996</v>
      </c>
      <c r="G31" s="13"/>
      <c r="H31" s="164" t="s">
        <v>86</v>
      </c>
      <c r="I31" s="165">
        <v>2</v>
      </c>
      <c r="J31" s="163">
        <v>86.115384615384613</v>
      </c>
      <c r="K31" s="163">
        <v>67.179000000000002</v>
      </c>
      <c r="L31" s="163">
        <v>24</v>
      </c>
      <c r="M31" s="163" t="s">
        <v>73</v>
      </c>
      <c r="N31" s="163">
        <v>96</v>
      </c>
      <c r="O31" s="163">
        <v>1.9</v>
      </c>
      <c r="P31" s="163">
        <v>1.7</v>
      </c>
      <c r="Q31" s="166" t="s">
        <v>57</v>
      </c>
      <c r="R31" s="166" t="s">
        <v>48</v>
      </c>
      <c r="S31" s="167"/>
      <c r="T31" s="168"/>
      <c r="U31" s="168"/>
      <c r="V31" s="169"/>
      <c r="W31" s="169"/>
      <c r="X31" s="169"/>
      <c r="Y31" s="169"/>
      <c r="Z31" s="6">
        <v>147.1</v>
      </c>
      <c r="AA31" s="6">
        <v>-1.3</v>
      </c>
      <c r="AB31" s="6">
        <v>94.9</v>
      </c>
      <c r="AC31" s="13">
        <v>1.7777777777777777</v>
      </c>
      <c r="AD31" s="88"/>
    </row>
    <row r="32" spans="1:30" s="89" customFormat="1" ht="15.75" customHeight="1">
      <c r="A32" s="563" t="s">
        <v>113</v>
      </c>
      <c r="B32" s="565"/>
      <c r="C32" s="564" t="s">
        <v>270</v>
      </c>
      <c r="D32" s="2" t="s">
        <v>248</v>
      </c>
      <c r="E32" s="13">
        <v>649.4</v>
      </c>
      <c r="F32" s="161"/>
      <c r="G32" s="13"/>
      <c r="H32" s="175"/>
      <c r="I32" s="18">
        <v>11</v>
      </c>
      <c r="J32" s="163">
        <v>86.076923076923066</v>
      </c>
      <c r="K32" s="163">
        <v>71.884307692307686</v>
      </c>
      <c r="L32" s="163">
        <v>16</v>
      </c>
      <c r="M32" s="163">
        <v>5.2</v>
      </c>
      <c r="N32" s="163">
        <v>79</v>
      </c>
      <c r="O32" s="163">
        <v>15.2</v>
      </c>
      <c r="P32" s="163">
        <v>1.9</v>
      </c>
      <c r="Q32" s="17" t="s">
        <v>57</v>
      </c>
      <c r="R32" s="17" t="s">
        <v>48</v>
      </c>
      <c r="S32" s="17"/>
      <c r="T32" s="18">
        <v>5</v>
      </c>
      <c r="U32" s="18">
        <v>4.25</v>
      </c>
      <c r="V32" s="18" t="s">
        <v>54</v>
      </c>
      <c r="W32" s="18">
        <v>5</v>
      </c>
      <c r="X32" s="18" t="s">
        <v>58</v>
      </c>
      <c r="Y32" s="18" t="s">
        <v>119</v>
      </c>
      <c r="Z32" s="19">
        <v>150</v>
      </c>
      <c r="AA32" s="11" t="s">
        <v>271</v>
      </c>
      <c r="AB32" s="18">
        <v>92.3</v>
      </c>
      <c r="AC32" s="18"/>
      <c r="AD32" s="88"/>
    </row>
    <row r="33" spans="1:30" s="89" customFormat="1" ht="15.75">
      <c r="A33" s="563"/>
      <c r="B33" s="565"/>
      <c r="C33" s="565"/>
      <c r="D33" s="2" t="s">
        <v>251</v>
      </c>
      <c r="E33" s="13">
        <v>673.8</v>
      </c>
      <c r="F33" s="161"/>
      <c r="G33" s="13"/>
      <c r="H33" s="164"/>
      <c r="I33" s="165">
        <v>10</v>
      </c>
      <c r="J33" s="163">
        <v>86</v>
      </c>
      <c r="K33" s="163">
        <v>73.415999999999997</v>
      </c>
      <c r="L33" s="163">
        <v>22</v>
      </c>
      <c r="M33" s="163">
        <v>4.5</v>
      </c>
      <c r="N33" s="163">
        <v>60</v>
      </c>
      <c r="O33" s="163">
        <v>16.285</v>
      </c>
      <c r="P33" s="163">
        <v>1.7</v>
      </c>
      <c r="Q33" s="166" t="s">
        <v>53</v>
      </c>
      <c r="R33" s="166" t="s">
        <v>48</v>
      </c>
      <c r="S33" s="167"/>
      <c r="T33" s="168">
        <v>5</v>
      </c>
      <c r="U33" s="168">
        <v>5</v>
      </c>
      <c r="V33" s="169" t="s">
        <v>54</v>
      </c>
      <c r="W33" s="169">
        <v>5</v>
      </c>
      <c r="X33" s="169" t="s">
        <v>58</v>
      </c>
      <c r="Y33" s="169" t="s">
        <v>121</v>
      </c>
      <c r="Z33" s="6">
        <v>149.69999999999999</v>
      </c>
      <c r="AA33" s="6" t="s">
        <v>271</v>
      </c>
      <c r="AB33" s="6">
        <v>95.6</v>
      </c>
      <c r="AC33" s="18">
        <v>2.4</v>
      </c>
      <c r="AD33" s="88"/>
    </row>
    <row r="34" spans="1:30" s="100" customFormat="1" ht="15.75">
      <c r="A34" s="563"/>
      <c r="B34" s="565"/>
      <c r="C34" s="565"/>
      <c r="D34" s="3" t="s">
        <v>252</v>
      </c>
      <c r="E34" s="16">
        <f>AVERAGE(E32:E33)</f>
        <v>661.59999999999991</v>
      </c>
      <c r="F34" s="170"/>
      <c r="G34" s="16"/>
      <c r="H34" s="20"/>
      <c r="I34" s="20"/>
      <c r="J34" s="172">
        <v>86</v>
      </c>
      <c r="K34" s="172">
        <v>73.415999999999997</v>
      </c>
      <c r="L34" s="172">
        <v>22</v>
      </c>
      <c r="M34" s="172">
        <v>4.5</v>
      </c>
      <c r="N34" s="172">
        <v>60</v>
      </c>
      <c r="O34" s="172">
        <v>16.285</v>
      </c>
      <c r="P34" s="172">
        <v>1.7</v>
      </c>
      <c r="Q34" s="173" t="s">
        <v>53</v>
      </c>
      <c r="R34" s="173" t="s">
        <v>48</v>
      </c>
      <c r="S34" s="174"/>
      <c r="T34" s="176">
        <v>5</v>
      </c>
      <c r="U34" s="176">
        <v>5</v>
      </c>
      <c r="V34" s="177" t="s">
        <v>54</v>
      </c>
      <c r="W34" s="177">
        <v>5</v>
      </c>
      <c r="X34" s="177" t="s">
        <v>58</v>
      </c>
      <c r="Y34" s="177" t="s">
        <v>122</v>
      </c>
      <c r="Z34" s="7">
        <f>AVERAGE(Z32:Z33)</f>
        <v>149.85</v>
      </c>
      <c r="AA34" s="7" t="s">
        <v>271</v>
      </c>
      <c r="AB34" s="7">
        <f>AVERAGE(AB32:AB33)</f>
        <v>93.949999999999989</v>
      </c>
      <c r="AC34" s="20"/>
      <c r="AD34" s="99"/>
    </row>
    <row r="35" spans="1:30" s="72" customFormat="1" ht="15.75">
      <c r="A35" s="563"/>
      <c r="B35" s="566"/>
      <c r="C35" s="566"/>
      <c r="D35" s="2" t="s">
        <v>255</v>
      </c>
      <c r="E35" s="13">
        <v>672.3</v>
      </c>
      <c r="F35" s="161"/>
      <c r="G35" s="13"/>
      <c r="H35" s="175"/>
      <c r="I35" s="18"/>
      <c r="J35" s="163">
        <v>85.730769230769226</v>
      </c>
      <c r="K35" s="163">
        <v>72.926999999999992</v>
      </c>
      <c r="L35" s="163">
        <v>18</v>
      </c>
      <c r="M35" s="163">
        <v>4.5999999999999996</v>
      </c>
      <c r="N35" s="163">
        <v>72</v>
      </c>
      <c r="O35" s="163">
        <v>16.16</v>
      </c>
      <c r="P35" s="163">
        <v>1.7</v>
      </c>
      <c r="Q35" s="166" t="s">
        <v>57</v>
      </c>
      <c r="R35" s="166" t="s">
        <v>48</v>
      </c>
      <c r="S35" s="167"/>
      <c r="T35" s="18"/>
      <c r="U35" s="18"/>
      <c r="V35" s="18"/>
      <c r="W35" s="18"/>
      <c r="X35" s="18"/>
      <c r="Y35" s="169" t="s">
        <v>121</v>
      </c>
      <c r="Z35" s="18">
        <v>148.4</v>
      </c>
      <c r="AA35" s="13" t="s">
        <v>271</v>
      </c>
      <c r="AB35" s="18">
        <v>97.9</v>
      </c>
      <c r="AC35" s="18"/>
      <c r="AD35" s="156"/>
    </row>
    <row r="36" spans="1:30" s="180" customFormat="1" ht="15.75">
      <c r="A36" s="563">
        <v>37</v>
      </c>
      <c r="B36" s="564" t="s">
        <v>272</v>
      </c>
      <c r="C36" s="567" t="s">
        <v>273</v>
      </c>
      <c r="D36" s="2" t="s">
        <v>248</v>
      </c>
      <c r="E36" s="23">
        <v>670.29436658249165</v>
      </c>
      <c r="F36" s="23">
        <v>6.1143561272444771</v>
      </c>
      <c r="G36" s="23">
        <v>2.81271664254571</v>
      </c>
      <c r="H36" s="178" t="s">
        <v>120</v>
      </c>
      <c r="I36" s="84">
        <v>2</v>
      </c>
      <c r="J36" s="5">
        <v>83.65384615384616</v>
      </c>
      <c r="K36" s="5">
        <v>66</v>
      </c>
      <c r="L36" s="5">
        <v>6</v>
      </c>
      <c r="M36" s="84">
        <v>3</v>
      </c>
      <c r="N36" s="84">
        <v>70</v>
      </c>
      <c r="O36" s="5">
        <v>14.956</v>
      </c>
      <c r="P36" s="5">
        <v>2.7</v>
      </c>
      <c r="Q36" s="5" t="s">
        <v>221</v>
      </c>
      <c r="R36" s="5">
        <v>59</v>
      </c>
      <c r="S36" s="6"/>
      <c r="T36" s="179">
        <v>3</v>
      </c>
      <c r="U36" s="123">
        <v>3.5</v>
      </c>
      <c r="V36" s="179" t="s">
        <v>49</v>
      </c>
      <c r="W36" s="179">
        <v>5</v>
      </c>
      <c r="X36" s="179" t="s">
        <v>58</v>
      </c>
      <c r="Y36" s="179" t="s">
        <v>274</v>
      </c>
      <c r="Z36" s="124">
        <v>142.5</v>
      </c>
      <c r="AA36" s="5">
        <v>-3.9166666666666572</v>
      </c>
      <c r="AB36" s="5">
        <v>105.84999999999998</v>
      </c>
      <c r="AC36" s="178">
        <v>1.9</v>
      </c>
    </row>
    <row r="37" spans="1:30" s="180" customFormat="1" ht="15.75">
      <c r="A37" s="563"/>
      <c r="B37" s="565"/>
      <c r="C37" s="576"/>
      <c r="D37" s="2" t="s">
        <v>251</v>
      </c>
      <c r="E37" s="23">
        <v>720.78355644384146</v>
      </c>
      <c r="F37" s="23">
        <v>6.7260515585210072</v>
      </c>
      <c r="G37" s="23">
        <v>2.2139229739194595</v>
      </c>
      <c r="H37" s="23" t="s">
        <v>61</v>
      </c>
      <c r="I37" s="178">
        <v>2</v>
      </c>
      <c r="J37" s="5">
        <v>85.346153846153854</v>
      </c>
      <c r="K37" s="5">
        <v>70.172307692307683</v>
      </c>
      <c r="L37" s="5">
        <v>20</v>
      </c>
      <c r="M37" s="5">
        <v>5.3</v>
      </c>
      <c r="N37" s="5">
        <v>53</v>
      </c>
      <c r="O37" s="5">
        <v>17.094999999999999</v>
      </c>
      <c r="P37" s="5">
        <v>2.6</v>
      </c>
      <c r="Q37" s="5" t="s">
        <v>229</v>
      </c>
      <c r="R37" s="5"/>
      <c r="S37" s="6"/>
      <c r="T37" s="179">
        <v>3</v>
      </c>
      <c r="U37" s="123">
        <v>3.5</v>
      </c>
      <c r="V37" s="179" t="s">
        <v>49</v>
      </c>
      <c r="W37" s="179">
        <v>5</v>
      </c>
      <c r="X37" s="179" t="s">
        <v>71</v>
      </c>
      <c r="Y37" s="179" t="s">
        <v>274</v>
      </c>
      <c r="Z37" s="124">
        <v>144</v>
      </c>
      <c r="AA37" s="124">
        <v>-3.0833333333333428</v>
      </c>
      <c r="AB37" s="124">
        <v>102.73333333333333</v>
      </c>
      <c r="AC37" s="124">
        <v>1.625</v>
      </c>
    </row>
    <row r="38" spans="1:30" s="184" customFormat="1" ht="15.75">
      <c r="A38" s="563"/>
      <c r="B38" s="565"/>
      <c r="C38" s="576"/>
      <c r="D38" s="22" t="s">
        <v>275</v>
      </c>
      <c r="E38" s="136">
        <f>AVERAGE(E36:E37)</f>
        <v>695.53896151316656</v>
      </c>
      <c r="F38" s="136">
        <f>AVERAGE(F36:F37)</f>
        <v>6.4202038428827422</v>
      </c>
      <c r="G38" s="136"/>
      <c r="H38" s="136"/>
      <c r="I38" s="181"/>
      <c r="J38" s="93">
        <v>83.65384615384616</v>
      </c>
      <c r="K38" s="93">
        <v>66</v>
      </c>
      <c r="L38" s="93">
        <v>6</v>
      </c>
      <c r="M38" s="94">
        <v>3</v>
      </c>
      <c r="N38" s="94">
        <v>70</v>
      </c>
      <c r="O38" s="93">
        <v>14.956</v>
      </c>
      <c r="P38" s="93">
        <v>2.7</v>
      </c>
      <c r="Q38" s="93" t="s">
        <v>223</v>
      </c>
      <c r="R38" s="93">
        <v>59</v>
      </c>
      <c r="S38" s="7"/>
      <c r="T38" s="182">
        <v>3</v>
      </c>
      <c r="U38" s="122">
        <v>3.5</v>
      </c>
      <c r="V38" s="182" t="s">
        <v>49</v>
      </c>
      <c r="W38" s="182">
        <v>5</v>
      </c>
      <c r="X38" s="182" t="s">
        <v>71</v>
      </c>
      <c r="Y38" s="182" t="s">
        <v>276</v>
      </c>
      <c r="Z38" s="183">
        <f>AVERAGE(Z36:Z37)</f>
        <v>143.25</v>
      </c>
      <c r="AA38" s="183">
        <f>AVERAGE(AA36:AA37)</f>
        <v>-3.5</v>
      </c>
      <c r="AB38" s="183">
        <f>AVERAGE(AB36:AB37)</f>
        <v>104.29166666666666</v>
      </c>
      <c r="AC38" s="183">
        <f>AVERAGE(AC36:AC37)</f>
        <v>1.7625</v>
      </c>
    </row>
    <row r="39" spans="1:30" s="180" customFormat="1" ht="15.75">
      <c r="A39" s="563"/>
      <c r="B39" s="565"/>
      <c r="C39" s="576"/>
      <c r="D39" s="2" t="s">
        <v>255</v>
      </c>
      <c r="E39" s="23">
        <v>685.56279487179484</v>
      </c>
      <c r="F39" s="23">
        <v>4.7645940527827735</v>
      </c>
      <c r="G39" s="23"/>
      <c r="H39" s="23" t="s">
        <v>52</v>
      </c>
      <c r="I39" s="178">
        <v>1</v>
      </c>
      <c r="J39" s="5"/>
      <c r="K39" s="5"/>
      <c r="L39" s="5"/>
      <c r="M39" s="84"/>
      <c r="N39" s="84"/>
      <c r="O39" s="5"/>
      <c r="P39" s="5"/>
      <c r="Q39" s="118"/>
      <c r="R39" s="5"/>
      <c r="S39" s="6"/>
      <c r="T39" s="179"/>
      <c r="U39" s="123"/>
      <c r="V39" s="179"/>
      <c r="W39" s="179"/>
      <c r="X39" s="179"/>
      <c r="Y39" s="179"/>
      <c r="Z39" s="124">
        <v>144.6</v>
      </c>
      <c r="AA39" s="124">
        <f>Z39-AA$31</f>
        <v>145.9</v>
      </c>
      <c r="AB39" s="124">
        <v>102.38888888888889</v>
      </c>
      <c r="AC39" s="124">
        <v>1.625</v>
      </c>
    </row>
    <row r="40" spans="1:30" s="180" customFormat="1" ht="57" customHeight="1">
      <c r="A40" s="563">
        <v>38</v>
      </c>
      <c r="B40" s="565"/>
      <c r="C40" s="567" t="s">
        <v>277</v>
      </c>
      <c r="D40" s="2" t="s">
        <v>248</v>
      </c>
      <c r="E40" s="23">
        <v>652.73974747474733</v>
      </c>
      <c r="F40" s="23">
        <v>3.3352829370954731</v>
      </c>
      <c r="G40" s="23">
        <v>0.12011146775610575</v>
      </c>
      <c r="H40" s="23" t="s">
        <v>129</v>
      </c>
      <c r="I40" s="84">
        <v>4</v>
      </c>
      <c r="J40" s="5">
        <v>83.230769230769226</v>
      </c>
      <c r="K40" s="5">
        <v>68.524000000000001</v>
      </c>
      <c r="L40" s="5">
        <v>64</v>
      </c>
      <c r="M40" s="84">
        <v>24.3</v>
      </c>
      <c r="N40" s="84">
        <v>85</v>
      </c>
      <c r="O40" s="5">
        <v>10.656000000000001</v>
      </c>
      <c r="P40" s="5">
        <v>1.7</v>
      </c>
      <c r="Q40" s="185" t="s">
        <v>278</v>
      </c>
      <c r="R40" s="5" t="s">
        <v>279</v>
      </c>
      <c r="S40" s="130" t="s">
        <v>280</v>
      </c>
      <c r="T40" s="179">
        <v>3</v>
      </c>
      <c r="U40" s="179">
        <v>4</v>
      </c>
      <c r="V40" s="179" t="s">
        <v>49</v>
      </c>
      <c r="W40" s="179">
        <v>5</v>
      </c>
      <c r="X40" s="179" t="s">
        <v>58</v>
      </c>
      <c r="Y40" s="179" t="s">
        <v>274</v>
      </c>
      <c r="Z40" s="124">
        <v>145.83333333333334</v>
      </c>
      <c r="AA40" s="5">
        <v>-0.58333333333331439</v>
      </c>
      <c r="AB40" s="5">
        <v>100.61666666666666</v>
      </c>
      <c r="AC40" s="178">
        <v>1.8</v>
      </c>
    </row>
    <row r="41" spans="1:30" s="180" customFormat="1" ht="15.75">
      <c r="A41" s="563"/>
      <c r="B41" s="565"/>
      <c r="C41" s="576"/>
      <c r="D41" s="2" t="s">
        <v>251</v>
      </c>
      <c r="E41" s="23">
        <v>701.48331101022006</v>
      </c>
      <c r="F41" s="23">
        <v>3.8682741150350632</v>
      </c>
      <c r="G41" s="23">
        <v>-0.52303430332889023</v>
      </c>
      <c r="H41" s="23" t="s">
        <v>120</v>
      </c>
      <c r="I41" s="178">
        <v>7</v>
      </c>
      <c r="J41" s="5">
        <v>83.384615384615373</v>
      </c>
      <c r="K41" s="5">
        <v>65.058346153846159</v>
      </c>
      <c r="L41" s="5">
        <v>45</v>
      </c>
      <c r="M41" s="5">
        <v>12.6</v>
      </c>
      <c r="N41" s="5">
        <v>87</v>
      </c>
      <c r="O41" s="5">
        <v>11.952999999999999</v>
      </c>
      <c r="P41" s="5">
        <v>1.7</v>
      </c>
      <c r="Q41" s="185" t="s">
        <v>278</v>
      </c>
      <c r="R41" s="5"/>
      <c r="S41" s="6"/>
      <c r="T41" s="179">
        <v>5</v>
      </c>
      <c r="U41" s="123">
        <v>5</v>
      </c>
      <c r="V41" s="179" t="s">
        <v>54</v>
      </c>
      <c r="W41" s="179">
        <v>5</v>
      </c>
      <c r="X41" s="179" t="s">
        <v>58</v>
      </c>
      <c r="Y41" s="179" t="s">
        <v>274</v>
      </c>
      <c r="Z41" s="124">
        <v>146.66666666666666</v>
      </c>
      <c r="AA41" s="124">
        <v>-0.41666666666668561</v>
      </c>
      <c r="AB41" s="124">
        <v>99.941666666666663</v>
      </c>
      <c r="AC41" s="124">
        <v>1.7234042553191489</v>
      </c>
    </row>
    <row r="42" spans="1:30" s="184" customFormat="1" ht="15.75">
      <c r="A42" s="563"/>
      <c r="B42" s="565"/>
      <c r="C42" s="576"/>
      <c r="D42" s="22" t="s">
        <v>275</v>
      </c>
      <c r="E42" s="136">
        <v>677.1115292424837</v>
      </c>
      <c r="F42" s="136">
        <v>3.6017785260652682</v>
      </c>
      <c r="G42" s="136"/>
      <c r="H42" s="136"/>
      <c r="I42" s="181"/>
      <c r="J42" s="93">
        <v>83.384615384615373</v>
      </c>
      <c r="K42" s="93">
        <v>65.058346153846159</v>
      </c>
      <c r="L42" s="93">
        <v>45</v>
      </c>
      <c r="M42" s="93">
        <v>12.6</v>
      </c>
      <c r="N42" s="93">
        <v>87</v>
      </c>
      <c r="O42" s="93">
        <v>11.952999999999999</v>
      </c>
      <c r="P42" s="93">
        <v>1.7</v>
      </c>
      <c r="Q42" s="186" t="s">
        <v>281</v>
      </c>
      <c r="R42" s="93" t="s">
        <v>282</v>
      </c>
      <c r="S42" s="7"/>
      <c r="T42" s="182">
        <v>5</v>
      </c>
      <c r="U42" s="122">
        <v>5</v>
      </c>
      <c r="V42" s="182" t="s">
        <v>54</v>
      </c>
      <c r="W42" s="182">
        <v>5</v>
      </c>
      <c r="X42" s="182" t="s">
        <v>58</v>
      </c>
      <c r="Y42" s="182" t="s">
        <v>276</v>
      </c>
      <c r="Z42" s="183">
        <f>AVERAGE(Z40:Z41)</f>
        <v>146.25</v>
      </c>
      <c r="AA42" s="183">
        <f>AVERAGE(AA40:AA41)</f>
        <v>-0.5</v>
      </c>
      <c r="AB42" s="183">
        <f>AVERAGE(AB40:AB41)</f>
        <v>100.27916666666667</v>
      </c>
      <c r="AC42" s="183">
        <f>AVERAGE(AC40:AC41)</f>
        <v>1.7617021276595746</v>
      </c>
    </row>
    <row r="43" spans="1:30" s="180" customFormat="1" ht="15.75">
      <c r="A43" s="563"/>
      <c r="B43" s="565"/>
      <c r="C43" s="576"/>
      <c r="D43" s="2" t="s">
        <v>255</v>
      </c>
      <c r="E43" s="23">
        <v>680.21905128205117</v>
      </c>
      <c r="F43" s="23">
        <v>3.9479874164696867</v>
      </c>
      <c r="G43" s="23"/>
      <c r="H43" s="23" t="s">
        <v>52</v>
      </c>
      <c r="I43" s="178">
        <v>2</v>
      </c>
      <c r="J43" s="5"/>
      <c r="K43" s="5"/>
      <c r="L43" s="5"/>
      <c r="M43" s="84"/>
      <c r="N43" s="84"/>
      <c r="O43" s="5"/>
      <c r="P43" s="5"/>
      <c r="Q43" s="118"/>
      <c r="R43" s="5"/>
      <c r="S43" s="6"/>
      <c r="T43" s="179"/>
      <c r="U43" s="123"/>
      <c r="V43" s="179"/>
      <c r="W43" s="179"/>
      <c r="X43" s="179"/>
      <c r="Y43" s="179"/>
      <c r="Z43" s="124">
        <v>145.69999999999999</v>
      </c>
      <c r="AA43" s="124">
        <f>Z43-Z$31</f>
        <v>-1.4000000000000057</v>
      </c>
      <c r="AB43" s="124">
        <v>100.13333333333334</v>
      </c>
      <c r="AC43" s="124">
        <v>1.5833333333333333</v>
      </c>
    </row>
    <row r="44" spans="1:30" s="180" customFormat="1" ht="15.75">
      <c r="A44" s="563" t="s">
        <v>113</v>
      </c>
      <c r="B44" s="565"/>
      <c r="C44" s="567" t="s">
        <v>283</v>
      </c>
      <c r="D44" s="2" t="s">
        <v>248</v>
      </c>
      <c r="E44" s="23">
        <v>631.67170875420879</v>
      </c>
      <c r="F44" s="23">
        <v>0</v>
      </c>
      <c r="G44" s="187">
        <v>-3.1</v>
      </c>
      <c r="H44" s="187"/>
      <c r="I44" s="84">
        <v>10</v>
      </c>
      <c r="J44" s="5">
        <v>84.384615384615387</v>
      </c>
      <c r="K44" s="5">
        <v>64.3</v>
      </c>
      <c r="L44" s="5">
        <v>19</v>
      </c>
      <c r="M44" s="84">
        <v>6.1</v>
      </c>
      <c r="N44" s="84">
        <v>67</v>
      </c>
      <c r="O44" s="5">
        <v>15.186</v>
      </c>
      <c r="P44" s="5">
        <v>1.8</v>
      </c>
      <c r="Q44" s="5" t="s">
        <v>229</v>
      </c>
      <c r="R44" s="5"/>
      <c r="S44" s="6"/>
      <c r="T44" s="118">
        <v>5</v>
      </c>
      <c r="U44" s="119">
        <v>5.5</v>
      </c>
      <c r="V44" s="119" t="s">
        <v>54</v>
      </c>
      <c r="W44" s="179">
        <v>5</v>
      </c>
      <c r="X44" s="109" t="s">
        <v>58</v>
      </c>
      <c r="Y44" s="109" t="s">
        <v>121</v>
      </c>
      <c r="Z44" s="124">
        <v>146.41666666666666</v>
      </c>
      <c r="AA44" s="5"/>
      <c r="AB44" s="23">
        <v>93.375</v>
      </c>
      <c r="AC44" s="5"/>
    </row>
    <row r="45" spans="1:30" s="180" customFormat="1" ht="15.75">
      <c r="A45" s="563"/>
      <c r="B45" s="565"/>
      <c r="C45" s="576"/>
      <c r="D45" s="2" t="s">
        <v>251</v>
      </c>
      <c r="E45" s="23">
        <v>675.35858950859324</v>
      </c>
      <c r="F45" s="23">
        <v>0</v>
      </c>
      <c r="G45" s="23"/>
      <c r="H45" s="23"/>
      <c r="I45" s="178">
        <v>14</v>
      </c>
      <c r="J45" s="5">
        <v>84.961538461538467</v>
      </c>
      <c r="K45" s="5">
        <v>66.238846153846168</v>
      </c>
      <c r="L45" s="5">
        <v>15</v>
      </c>
      <c r="M45" s="5">
        <v>5.3</v>
      </c>
      <c r="N45" s="5">
        <v>80</v>
      </c>
      <c r="O45" s="5">
        <v>16.068999999999999</v>
      </c>
      <c r="P45" s="5">
        <v>1.8</v>
      </c>
      <c r="Q45" s="5" t="s">
        <v>229</v>
      </c>
      <c r="R45" s="5"/>
      <c r="S45" s="6"/>
      <c r="T45" s="179">
        <v>5</v>
      </c>
      <c r="U45" s="123">
        <v>5</v>
      </c>
      <c r="V45" s="179" t="s">
        <v>54</v>
      </c>
      <c r="W45" s="179">
        <v>5</v>
      </c>
      <c r="X45" s="179" t="s">
        <v>50</v>
      </c>
      <c r="Y45" s="179" t="s">
        <v>284</v>
      </c>
      <c r="Z45" s="124">
        <v>147.08333333333334</v>
      </c>
      <c r="AA45" s="124">
        <v>0</v>
      </c>
      <c r="AB45" s="124">
        <v>94.291666666666671</v>
      </c>
      <c r="AC45" s="124">
        <v>2.0357142857142856</v>
      </c>
    </row>
    <row r="46" spans="1:30" s="180" customFormat="1" ht="15.75">
      <c r="A46" s="563"/>
      <c r="B46" s="565"/>
      <c r="C46" s="576"/>
      <c r="D46" s="2" t="s">
        <v>285</v>
      </c>
      <c r="E46" s="23">
        <v>653.51514913140102</v>
      </c>
      <c r="F46" s="23"/>
      <c r="G46" s="23"/>
      <c r="H46" s="23"/>
      <c r="I46" s="178"/>
      <c r="J46" s="5"/>
      <c r="K46" s="5"/>
      <c r="L46" s="5"/>
      <c r="M46" s="5"/>
      <c r="N46" s="5"/>
      <c r="O46" s="5"/>
      <c r="P46" s="5"/>
      <c r="Q46" s="5"/>
      <c r="R46" s="5"/>
      <c r="S46" s="6"/>
      <c r="T46" s="179"/>
      <c r="U46" s="123"/>
      <c r="V46" s="179"/>
      <c r="W46" s="179"/>
      <c r="X46" s="179"/>
      <c r="Y46" s="179"/>
      <c r="Z46" s="124"/>
      <c r="AA46" s="124"/>
      <c r="AB46" s="124"/>
      <c r="AC46" s="124"/>
    </row>
    <row r="47" spans="1:30" s="189" customFormat="1" ht="15.75">
      <c r="A47" s="563"/>
      <c r="B47" s="566"/>
      <c r="C47" s="576"/>
      <c r="D47" s="2" t="s">
        <v>255</v>
      </c>
      <c r="E47" s="23">
        <v>654.38405128205125</v>
      </c>
      <c r="F47" s="23">
        <v>0</v>
      </c>
      <c r="G47" s="23"/>
      <c r="H47" s="23"/>
      <c r="I47" s="178">
        <v>4</v>
      </c>
      <c r="J47" s="5"/>
      <c r="K47" s="5"/>
      <c r="L47" s="5"/>
      <c r="M47" s="84"/>
      <c r="N47" s="84"/>
      <c r="O47" s="5"/>
      <c r="P47" s="5"/>
      <c r="Q47" s="5"/>
      <c r="R47" s="5"/>
      <c r="S47" s="6"/>
      <c r="T47" s="179"/>
      <c r="U47" s="123"/>
      <c r="V47" s="179"/>
      <c r="W47" s="179"/>
      <c r="X47" s="179"/>
      <c r="Y47" s="179"/>
      <c r="Z47" s="188">
        <v>146.5</v>
      </c>
      <c r="AA47" s="124">
        <f>Z47-Z$31</f>
        <v>-0.59999999999999432</v>
      </c>
      <c r="AB47" s="124">
        <v>96.911111111111111</v>
      </c>
      <c r="AC47" s="124">
        <v>2</v>
      </c>
    </row>
    <row r="48" spans="1:30" s="180" customFormat="1" ht="57" customHeight="1">
      <c r="A48" s="563">
        <v>39</v>
      </c>
      <c r="B48" s="564" t="s">
        <v>286</v>
      </c>
      <c r="C48" s="573" t="s">
        <v>287</v>
      </c>
      <c r="D48" s="2" t="s">
        <v>248</v>
      </c>
      <c r="E48" s="23">
        <v>669.0074260139595</v>
      </c>
      <c r="F48" s="23">
        <v>2.0140424422514731</v>
      </c>
      <c r="G48" s="23">
        <v>1.614235689394677</v>
      </c>
      <c r="H48" s="23" t="s">
        <v>120</v>
      </c>
      <c r="I48" s="178">
        <v>3</v>
      </c>
      <c r="J48" s="5">
        <v>84.5</v>
      </c>
      <c r="K48" s="5">
        <v>70.010884615384626</v>
      </c>
      <c r="L48" s="5">
        <v>21</v>
      </c>
      <c r="M48" s="5">
        <v>5.2</v>
      </c>
      <c r="N48" s="5">
        <v>78</v>
      </c>
      <c r="O48" s="5">
        <v>10.436999999999999</v>
      </c>
      <c r="P48" s="5">
        <v>1.7</v>
      </c>
      <c r="Q48" s="5" t="s">
        <v>288</v>
      </c>
      <c r="R48" s="5" t="s">
        <v>279</v>
      </c>
      <c r="S48" s="130" t="s">
        <v>289</v>
      </c>
      <c r="T48" s="179">
        <v>3</v>
      </c>
      <c r="U48" s="123">
        <v>4.75</v>
      </c>
      <c r="V48" s="179" t="s">
        <v>54</v>
      </c>
      <c r="W48" s="179">
        <v>5</v>
      </c>
      <c r="X48" s="179" t="s">
        <v>50</v>
      </c>
      <c r="Y48" s="179" t="s">
        <v>119</v>
      </c>
      <c r="Z48" s="124">
        <v>151.08333333333334</v>
      </c>
      <c r="AA48" s="124">
        <v>0</v>
      </c>
      <c r="AB48" s="124">
        <v>94.416666666666671</v>
      </c>
      <c r="AC48" s="124">
        <v>1.8</v>
      </c>
    </row>
    <row r="49" spans="1:29" s="180" customFormat="1" ht="15.75">
      <c r="A49" s="563"/>
      <c r="B49" s="565"/>
      <c r="C49" s="574"/>
      <c r="D49" s="2" t="s">
        <v>251</v>
      </c>
      <c r="E49" s="23">
        <v>700.95009602194784</v>
      </c>
      <c r="F49" s="23">
        <v>4.9188979065349008</v>
      </c>
      <c r="G49" s="23">
        <v>1.1997276377609758</v>
      </c>
      <c r="H49" s="23" t="s">
        <v>61</v>
      </c>
      <c r="I49" s="178">
        <v>3</v>
      </c>
      <c r="J49" s="5">
        <v>86.884615384615387</v>
      </c>
      <c r="K49" s="5">
        <v>75.225115384615378</v>
      </c>
      <c r="L49" s="5">
        <v>18</v>
      </c>
      <c r="M49" s="5">
        <v>5.8</v>
      </c>
      <c r="N49" s="5">
        <v>87</v>
      </c>
      <c r="O49" s="5">
        <v>11.999000000000001</v>
      </c>
      <c r="P49" s="5">
        <v>1.7</v>
      </c>
      <c r="Q49" s="5" t="s">
        <v>288</v>
      </c>
      <c r="R49" s="5"/>
      <c r="S49" s="6"/>
      <c r="T49" s="179">
        <v>3</v>
      </c>
      <c r="U49" s="123">
        <v>4.5</v>
      </c>
      <c r="V49" s="179" t="s">
        <v>54</v>
      </c>
      <c r="W49" s="179">
        <v>5</v>
      </c>
      <c r="X49" s="179" t="s">
        <v>58</v>
      </c>
      <c r="Y49" s="179" t="s">
        <v>119</v>
      </c>
      <c r="Z49" s="124">
        <v>150.91666666666666</v>
      </c>
      <c r="AA49" s="124">
        <v>-8.3333333333342807E-2</v>
      </c>
      <c r="AB49" s="124">
        <v>99.483333333333348</v>
      </c>
      <c r="AC49" s="124">
        <v>1.7586206896551724</v>
      </c>
    </row>
    <row r="50" spans="1:29" s="184" customFormat="1" ht="15.75">
      <c r="A50" s="563"/>
      <c r="B50" s="565"/>
      <c r="C50" s="574"/>
      <c r="D50" s="22" t="s">
        <v>275</v>
      </c>
      <c r="E50" s="136">
        <v>684.97876101795373</v>
      </c>
      <c r="F50" s="136">
        <v>3.4664701743931872</v>
      </c>
      <c r="G50" s="136"/>
      <c r="H50" s="136"/>
      <c r="I50" s="181"/>
      <c r="J50" s="93">
        <v>86.884615384615387</v>
      </c>
      <c r="K50" s="93">
        <v>75.225115384615378</v>
      </c>
      <c r="L50" s="93">
        <v>18</v>
      </c>
      <c r="M50" s="93">
        <v>5.8</v>
      </c>
      <c r="N50" s="93">
        <v>87</v>
      </c>
      <c r="O50" s="93">
        <v>11.999000000000001</v>
      </c>
      <c r="P50" s="93">
        <v>1.7</v>
      </c>
      <c r="Q50" s="93" t="s">
        <v>290</v>
      </c>
      <c r="R50" s="93"/>
      <c r="S50" s="7"/>
      <c r="T50" s="182">
        <v>3</v>
      </c>
      <c r="U50" s="122">
        <v>4.75</v>
      </c>
      <c r="V50" s="182" t="s">
        <v>54</v>
      </c>
      <c r="W50" s="182">
        <v>5</v>
      </c>
      <c r="X50" s="182" t="s">
        <v>58</v>
      </c>
      <c r="Y50" s="182" t="s">
        <v>143</v>
      </c>
      <c r="Z50" s="183">
        <v>151</v>
      </c>
      <c r="AA50" s="183">
        <v>-4.1666666666671404E-2</v>
      </c>
      <c r="AB50" s="183">
        <v>96.950000000000017</v>
      </c>
      <c r="AC50" s="183">
        <v>1.7793103448275862</v>
      </c>
    </row>
    <row r="51" spans="1:29" s="180" customFormat="1" ht="15.75">
      <c r="A51" s="563"/>
      <c r="B51" s="565"/>
      <c r="C51" s="575"/>
      <c r="D51" s="2" t="s">
        <v>255</v>
      </c>
      <c r="E51" s="23">
        <v>691.04200000000003</v>
      </c>
      <c r="F51" s="23">
        <v>4.3390950379282112</v>
      </c>
      <c r="G51" s="23"/>
      <c r="H51" s="23" t="s">
        <v>52</v>
      </c>
      <c r="I51" s="178">
        <v>1</v>
      </c>
      <c r="J51" s="5"/>
      <c r="K51" s="5"/>
      <c r="L51" s="5"/>
      <c r="M51" s="5"/>
      <c r="N51" s="5"/>
      <c r="O51" s="5"/>
      <c r="P51" s="5"/>
      <c r="Q51" s="5"/>
      <c r="R51" s="5"/>
      <c r="S51" s="6"/>
      <c r="T51" s="179"/>
      <c r="U51" s="123"/>
      <c r="V51" s="179"/>
      <c r="W51" s="179"/>
      <c r="X51" s="179"/>
      <c r="Y51" s="179"/>
      <c r="Z51" s="124">
        <v>152.19999999999999</v>
      </c>
      <c r="AA51" s="124">
        <v>-0.1</v>
      </c>
      <c r="AB51" s="124">
        <v>100.13</v>
      </c>
      <c r="AC51" s="124">
        <v>1.3076923076923077</v>
      </c>
    </row>
    <row r="52" spans="1:29" s="180" customFormat="1" ht="15.75" customHeight="1">
      <c r="A52" s="563" t="s">
        <v>113</v>
      </c>
      <c r="B52" s="565"/>
      <c r="C52" s="573" t="s">
        <v>291</v>
      </c>
      <c r="D52" s="2" t="s">
        <v>248</v>
      </c>
      <c r="E52" s="23">
        <v>655.79934879325458</v>
      </c>
      <c r="F52" s="23">
        <v>0</v>
      </c>
      <c r="G52" s="23"/>
      <c r="H52" s="23"/>
      <c r="I52" s="178">
        <v>7</v>
      </c>
      <c r="J52" s="5">
        <v>84.269230769230774</v>
      </c>
      <c r="K52" s="5">
        <v>74.215730769230774</v>
      </c>
      <c r="L52" s="5">
        <v>43</v>
      </c>
      <c r="M52" s="5">
        <v>7.6</v>
      </c>
      <c r="N52" s="5">
        <v>72</v>
      </c>
      <c r="O52" s="5">
        <v>13.81</v>
      </c>
      <c r="P52" s="5">
        <v>1.7</v>
      </c>
      <c r="Q52" s="5" t="s">
        <v>229</v>
      </c>
      <c r="R52" s="5">
        <v>61</v>
      </c>
      <c r="S52" s="6"/>
      <c r="T52" s="179">
        <v>5</v>
      </c>
      <c r="U52" s="123">
        <v>5</v>
      </c>
      <c r="V52" s="179" t="s">
        <v>54</v>
      </c>
      <c r="W52" s="179">
        <v>3</v>
      </c>
      <c r="X52" s="179" t="s">
        <v>58</v>
      </c>
      <c r="Y52" s="179" t="s">
        <v>274</v>
      </c>
      <c r="Z52" s="124">
        <v>151.08333333333334</v>
      </c>
      <c r="AA52" s="124">
        <v>0</v>
      </c>
      <c r="AB52" s="124">
        <v>93.241666666666674</v>
      </c>
      <c r="AC52" s="124"/>
    </row>
    <row r="53" spans="1:29" s="180" customFormat="1" ht="15.75">
      <c r="A53" s="563"/>
      <c r="B53" s="565"/>
      <c r="C53" s="574"/>
      <c r="D53" s="2" t="s">
        <v>251</v>
      </c>
      <c r="E53" s="23">
        <v>668.08755144032921</v>
      </c>
      <c r="F53" s="23">
        <v>0</v>
      </c>
      <c r="G53" s="23"/>
      <c r="H53" s="23" t="s">
        <v>292</v>
      </c>
      <c r="I53" s="178">
        <v>13</v>
      </c>
      <c r="J53" s="5">
        <v>86.192307692307693</v>
      </c>
      <c r="K53" s="5">
        <v>70.955999999999989</v>
      </c>
      <c r="L53" s="5">
        <v>19</v>
      </c>
      <c r="M53" s="5">
        <v>3.9</v>
      </c>
      <c r="N53" s="5">
        <v>84</v>
      </c>
      <c r="O53" s="5">
        <v>11.574999999999999</v>
      </c>
      <c r="P53" s="5">
        <v>1.7</v>
      </c>
      <c r="Q53" s="5" t="s">
        <v>229</v>
      </c>
      <c r="R53" s="5"/>
      <c r="S53" s="6"/>
      <c r="T53" s="179">
        <v>3</v>
      </c>
      <c r="U53" s="123">
        <v>4.25</v>
      </c>
      <c r="V53" s="179" t="s">
        <v>54</v>
      </c>
      <c r="W53" s="179">
        <v>5</v>
      </c>
      <c r="X53" s="179" t="s">
        <v>58</v>
      </c>
      <c r="Y53" s="179" t="s">
        <v>284</v>
      </c>
      <c r="Z53" s="124">
        <v>151</v>
      </c>
      <c r="AA53" s="124">
        <v>0</v>
      </c>
      <c r="AB53" s="124">
        <v>96.733333333333348</v>
      </c>
      <c r="AC53" s="124"/>
    </row>
    <row r="54" spans="1:29" s="180" customFormat="1" ht="15.75">
      <c r="A54" s="563"/>
      <c r="B54" s="565"/>
      <c r="C54" s="574"/>
      <c r="D54" s="2" t="s">
        <v>285</v>
      </c>
      <c r="E54" s="23"/>
      <c r="F54" s="23"/>
      <c r="G54" s="23"/>
      <c r="H54" s="23"/>
      <c r="I54" s="178"/>
      <c r="J54" s="5"/>
      <c r="K54" s="5"/>
      <c r="L54" s="5"/>
      <c r="M54" s="5"/>
      <c r="N54" s="5"/>
      <c r="O54" s="5"/>
      <c r="P54" s="5"/>
      <c r="Q54" s="5"/>
      <c r="R54" s="5"/>
      <c r="S54" s="6"/>
      <c r="T54" s="179"/>
      <c r="U54" s="123"/>
      <c r="V54" s="179"/>
      <c r="W54" s="179"/>
      <c r="X54" s="179"/>
      <c r="Y54" s="179"/>
      <c r="Z54" s="124"/>
      <c r="AA54" s="124"/>
      <c r="AB54" s="124"/>
      <c r="AC54" s="124"/>
    </row>
    <row r="55" spans="1:29" s="180" customFormat="1" ht="15.75">
      <c r="A55" s="563"/>
      <c r="B55" s="566"/>
      <c r="C55" s="575"/>
      <c r="D55" s="2" t="s">
        <v>255</v>
      </c>
      <c r="E55" s="23">
        <v>662.30399999999997</v>
      </c>
      <c r="F55" s="23">
        <v>0</v>
      </c>
      <c r="G55" s="23"/>
      <c r="H55" s="23"/>
      <c r="I55" s="178">
        <v>2</v>
      </c>
      <c r="J55" s="5"/>
      <c r="K55" s="5"/>
      <c r="L55" s="5"/>
      <c r="M55" s="5"/>
      <c r="N55" s="5"/>
      <c r="O55" s="5"/>
      <c r="P55" s="5"/>
      <c r="Q55" s="5"/>
      <c r="R55" s="5"/>
      <c r="S55" s="6"/>
      <c r="T55" s="179"/>
      <c r="U55" s="123"/>
      <c r="V55" s="179"/>
      <c r="W55" s="179"/>
      <c r="X55" s="179"/>
      <c r="Y55" s="179"/>
      <c r="Z55" s="124">
        <v>152.30000000000001</v>
      </c>
      <c r="AA55" s="124">
        <v>0</v>
      </c>
      <c r="AB55" s="124">
        <v>97.949999999999989</v>
      </c>
      <c r="AC55" s="124"/>
    </row>
    <row r="56" spans="1:29" s="89" customFormat="1" ht="57">
      <c r="A56" s="563">
        <v>40</v>
      </c>
      <c r="B56" s="564" t="s">
        <v>293</v>
      </c>
      <c r="C56" s="567" t="s">
        <v>294</v>
      </c>
      <c r="D56" s="2" t="s">
        <v>248</v>
      </c>
      <c r="E56" s="105">
        <v>683.03</v>
      </c>
      <c r="F56" s="105">
        <v>6.02</v>
      </c>
      <c r="G56" s="190">
        <v>2.78</v>
      </c>
      <c r="H56" s="106" t="s">
        <v>64</v>
      </c>
      <c r="I56" s="107">
        <v>2</v>
      </c>
      <c r="J56" s="5">
        <v>85</v>
      </c>
      <c r="K56" s="5">
        <v>70.599999999999994</v>
      </c>
      <c r="L56" s="5">
        <v>95</v>
      </c>
      <c r="M56" s="5">
        <v>50.2</v>
      </c>
      <c r="N56" s="5">
        <v>78</v>
      </c>
      <c r="O56" s="5">
        <v>11.3</v>
      </c>
      <c r="P56" s="5">
        <v>1.6</v>
      </c>
      <c r="Q56" s="5" t="s">
        <v>295</v>
      </c>
      <c r="R56" s="2"/>
      <c r="S56" s="130" t="s">
        <v>296</v>
      </c>
      <c r="T56" s="119">
        <v>3</v>
      </c>
      <c r="U56" s="119">
        <v>4.75</v>
      </c>
      <c r="V56" s="179" t="s">
        <v>54</v>
      </c>
      <c r="W56" s="109">
        <v>3</v>
      </c>
      <c r="X56" s="109" t="s">
        <v>50</v>
      </c>
      <c r="Y56" s="109" t="s">
        <v>119</v>
      </c>
      <c r="Z56" s="5">
        <v>147.5</v>
      </c>
      <c r="AA56" s="88">
        <v>-1.5</v>
      </c>
      <c r="AB56" s="4">
        <v>93.4</v>
      </c>
      <c r="AC56" s="5"/>
    </row>
    <row r="57" spans="1:29" s="89" customFormat="1" ht="15.75">
      <c r="A57" s="563"/>
      <c r="B57" s="565"/>
      <c r="C57" s="567"/>
      <c r="D57" s="2" t="s">
        <v>251</v>
      </c>
      <c r="E57" s="105">
        <v>704.58266666666668</v>
      </c>
      <c r="F57" s="105">
        <v>5.0278252574358158</v>
      </c>
      <c r="G57" s="190">
        <v>1.2</v>
      </c>
      <c r="H57" s="105" t="s">
        <v>52</v>
      </c>
      <c r="I57" s="107">
        <v>2</v>
      </c>
      <c r="J57" s="5">
        <v>85.538461538461533</v>
      </c>
      <c r="K57" s="5">
        <v>74.822230769230771</v>
      </c>
      <c r="L57" s="5">
        <v>34</v>
      </c>
      <c r="M57" s="5">
        <v>8.4</v>
      </c>
      <c r="N57" s="5">
        <v>88</v>
      </c>
      <c r="O57" s="5">
        <v>11.113</v>
      </c>
      <c r="P57" s="5">
        <v>1.5</v>
      </c>
      <c r="Q57" s="5" t="s">
        <v>295</v>
      </c>
      <c r="R57" s="2"/>
      <c r="S57" s="12"/>
      <c r="T57" s="119">
        <v>3</v>
      </c>
      <c r="U57" s="119">
        <v>3.25</v>
      </c>
      <c r="V57" s="179" t="s">
        <v>49</v>
      </c>
      <c r="W57" s="109">
        <v>3</v>
      </c>
      <c r="X57" s="109" t="s">
        <v>58</v>
      </c>
      <c r="Y57" s="109" t="s">
        <v>121</v>
      </c>
      <c r="Z57" s="5">
        <v>147.9</v>
      </c>
      <c r="AA57" s="5">
        <v>-1</v>
      </c>
      <c r="AB57" s="5">
        <v>97.52000000000001</v>
      </c>
      <c r="AC57" s="5"/>
    </row>
    <row r="58" spans="1:29" s="100" customFormat="1" ht="15.75">
      <c r="A58" s="563"/>
      <c r="B58" s="565"/>
      <c r="C58" s="567"/>
      <c r="D58" s="3" t="s">
        <v>252</v>
      </c>
      <c r="E58" s="191">
        <f>AVERAGE(E56:E57)</f>
        <v>693.80633333333333</v>
      </c>
      <c r="F58" s="191">
        <f>AVERAGE(F56:F57)</f>
        <v>5.5239126287179072</v>
      </c>
      <c r="G58" s="192">
        <v>1.97</v>
      </c>
      <c r="H58" s="191"/>
      <c r="I58" s="112"/>
      <c r="J58" s="93">
        <v>85.538461538461533</v>
      </c>
      <c r="K58" s="93">
        <v>74.822230769230771</v>
      </c>
      <c r="L58" s="93">
        <v>34</v>
      </c>
      <c r="M58" s="93">
        <v>8.4</v>
      </c>
      <c r="N58" s="93">
        <v>88</v>
      </c>
      <c r="O58" s="93">
        <v>11.113</v>
      </c>
      <c r="P58" s="93">
        <v>1.5</v>
      </c>
      <c r="Q58" s="93"/>
      <c r="R58" s="22"/>
      <c r="S58" s="15"/>
      <c r="T58" s="193">
        <v>3</v>
      </c>
      <c r="U58" s="193">
        <v>4.75</v>
      </c>
      <c r="V58" s="182" t="s">
        <v>54</v>
      </c>
      <c r="W58" s="115">
        <v>3</v>
      </c>
      <c r="X58" s="115" t="s">
        <v>58</v>
      </c>
      <c r="Y58" s="115" t="s">
        <v>122</v>
      </c>
      <c r="Z58" s="93">
        <v>147.69999999999999</v>
      </c>
      <c r="AA58" s="93">
        <v>-1.25</v>
      </c>
      <c r="AB58" s="93">
        <v>95.46</v>
      </c>
      <c r="AC58" s="99"/>
    </row>
    <row r="59" spans="1:29" s="89" customFormat="1" ht="15.75">
      <c r="A59" s="563"/>
      <c r="B59" s="565"/>
      <c r="C59" s="567"/>
      <c r="D59" s="2" t="s">
        <v>255</v>
      </c>
      <c r="E59" s="105">
        <v>703.86599999999999</v>
      </c>
      <c r="F59" s="105">
        <v>4.88</v>
      </c>
      <c r="G59" s="194"/>
      <c r="H59" s="105" t="s">
        <v>52</v>
      </c>
      <c r="I59" s="107">
        <v>1</v>
      </c>
      <c r="J59" s="90"/>
      <c r="K59" s="5"/>
      <c r="L59" s="84"/>
      <c r="M59" s="5"/>
      <c r="N59" s="84"/>
      <c r="O59" s="5"/>
      <c r="P59" s="5"/>
      <c r="Q59" s="21"/>
      <c r="R59" s="2"/>
      <c r="S59" s="12"/>
      <c r="T59" s="119"/>
      <c r="U59" s="119"/>
      <c r="V59" s="109"/>
      <c r="W59" s="109"/>
      <c r="X59" s="109"/>
      <c r="Y59" s="109"/>
      <c r="Z59" s="5">
        <v>148.30000000000001</v>
      </c>
      <c r="AA59" s="5">
        <v>-0.8</v>
      </c>
      <c r="AB59" s="5">
        <v>97.522000000000006</v>
      </c>
      <c r="AC59" s="88"/>
    </row>
    <row r="60" spans="1:29" s="89" customFormat="1" ht="15.75">
      <c r="A60" s="563" t="s">
        <v>113</v>
      </c>
      <c r="B60" s="565"/>
      <c r="C60" s="572" t="s">
        <v>297</v>
      </c>
      <c r="D60" s="2" t="s">
        <v>248</v>
      </c>
      <c r="E60" s="81">
        <v>644.27</v>
      </c>
      <c r="F60" s="80"/>
      <c r="G60" s="194"/>
      <c r="H60" s="82"/>
      <c r="I60" s="107">
        <v>11</v>
      </c>
      <c r="J60" s="5">
        <v>85.3</v>
      </c>
      <c r="K60" s="5">
        <v>74.400000000000006</v>
      </c>
      <c r="L60" s="5">
        <v>19</v>
      </c>
      <c r="M60" s="5">
        <v>5.3</v>
      </c>
      <c r="N60" s="5">
        <v>70</v>
      </c>
      <c r="O60" s="5">
        <v>14.4</v>
      </c>
      <c r="P60" s="5">
        <v>1.7</v>
      </c>
      <c r="Q60" s="21"/>
      <c r="R60" s="2"/>
      <c r="S60" s="12"/>
      <c r="T60" s="85">
        <v>5</v>
      </c>
      <c r="U60" s="85">
        <v>4.75</v>
      </c>
      <c r="V60" s="179" t="s">
        <v>54</v>
      </c>
      <c r="W60" s="86">
        <v>3</v>
      </c>
      <c r="X60" s="109" t="s">
        <v>50</v>
      </c>
      <c r="Y60" s="109" t="s">
        <v>119</v>
      </c>
      <c r="Z60" s="5">
        <v>149</v>
      </c>
      <c r="AA60" s="5"/>
      <c r="AB60" s="5">
        <v>94</v>
      </c>
      <c r="AC60" s="88"/>
    </row>
    <row r="61" spans="1:29" s="89" customFormat="1" ht="15.75">
      <c r="A61" s="563"/>
      <c r="B61" s="565"/>
      <c r="C61" s="572"/>
      <c r="D61" s="2" t="s">
        <v>251</v>
      </c>
      <c r="E61" s="105">
        <v>670.85533333333331</v>
      </c>
      <c r="F61" s="80"/>
      <c r="G61" s="194"/>
      <c r="H61" s="82"/>
      <c r="I61" s="107">
        <v>14</v>
      </c>
      <c r="J61" s="5">
        <v>85.461538461538453</v>
      </c>
      <c r="K61" s="5">
        <v>76.882076923076923</v>
      </c>
      <c r="L61" s="5">
        <v>46</v>
      </c>
      <c r="M61" s="5">
        <v>7.5</v>
      </c>
      <c r="N61" s="5">
        <v>75</v>
      </c>
      <c r="O61" s="5">
        <v>14.582000000000001</v>
      </c>
      <c r="P61" s="5">
        <v>1.7</v>
      </c>
      <c r="Q61" s="21"/>
      <c r="R61" s="2"/>
      <c r="S61" s="12"/>
      <c r="T61" s="85">
        <v>5</v>
      </c>
      <c r="U61" s="85">
        <v>4.75</v>
      </c>
      <c r="V61" s="179" t="s">
        <v>54</v>
      </c>
      <c r="W61" s="86">
        <v>3</v>
      </c>
      <c r="X61" s="109" t="s">
        <v>50</v>
      </c>
      <c r="Y61" s="109" t="s">
        <v>119</v>
      </c>
      <c r="Z61" s="5">
        <v>148.9</v>
      </c>
      <c r="AA61" s="5"/>
      <c r="AB61" s="5">
        <v>96.15</v>
      </c>
      <c r="AC61" s="88"/>
    </row>
    <row r="62" spans="1:29" s="100" customFormat="1" ht="15.75">
      <c r="A62" s="563"/>
      <c r="B62" s="565"/>
      <c r="C62" s="572"/>
      <c r="D62" s="3" t="s">
        <v>252</v>
      </c>
      <c r="E62" s="28">
        <v>657.57</v>
      </c>
      <c r="F62" s="28"/>
      <c r="G62" s="195"/>
      <c r="H62" s="29"/>
      <c r="I62" s="91"/>
      <c r="J62" s="93">
        <v>85.461538461538453</v>
      </c>
      <c r="K62" s="93">
        <v>76.882076923076923</v>
      </c>
      <c r="L62" s="93">
        <v>46</v>
      </c>
      <c r="M62" s="93">
        <v>7.5</v>
      </c>
      <c r="N62" s="93">
        <v>75</v>
      </c>
      <c r="O62" s="93">
        <v>14.582000000000001</v>
      </c>
      <c r="P62" s="93">
        <v>1.7</v>
      </c>
      <c r="Q62" s="113"/>
      <c r="R62" s="22"/>
      <c r="S62" s="15"/>
      <c r="T62" s="96">
        <v>5</v>
      </c>
      <c r="U62" s="96">
        <v>4.75</v>
      </c>
      <c r="V62" s="182" t="s">
        <v>54</v>
      </c>
      <c r="W62" s="97">
        <v>3</v>
      </c>
      <c r="X62" s="115" t="s">
        <v>50</v>
      </c>
      <c r="Y62" s="115" t="s">
        <v>143</v>
      </c>
      <c r="Z62" s="99">
        <v>149</v>
      </c>
      <c r="AA62" s="99"/>
      <c r="AB62" s="99">
        <v>95.08</v>
      </c>
      <c r="AC62" s="99"/>
    </row>
    <row r="63" spans="1:29" s="72" customFormat="1" ht="15.75">
      <c r="A63" s="563"/>
      <c r="B63" s="566"/>
      <c r="C63" s="572"/>
      <c r="D63" s="2" t="s">
        <v>255</v>
      </c>
      <c r="E63" s="80">
        <v>671.1</v>
      </c>
      <c r="F63" s="80"/>
      <c r="G63" s="194"/>
      <c r="H63" s="139"/>
      <c r="I63" s="139">
        <v>2</v>
      </c>
      <c r="J63" s="5"/>
      <c r="K63" s="5"/>
      <c r="L63" s="131"/>
      <c r="M63" s="5"/>
      <c r="N63" s="21"/>
      <c r="O63" s="5"/>
      <c r="P63" s="5"/>
      <c r="Q63" s="84"/>
      <c r="R63" s="21"/>
      <c r="S63" s="160"/>
      <c r="T63" s="139"/>
      <c r="U63" s="196"/>
      <c r="V63" s="139"/>
      <c r="W63" s="196"/>
      <c r="X63" s="139"/>
      <c r="Y63" s="197"/>
      <c r="Z63" s="5">
        <v>149.1</v>
      </c>
      <c r="AA63" s="5"/>
      <c r="AB63" s="124">
        <v>97.3</v>
      </c>
      <c r="AC63" s="5"/>
    </row>
    <row r="64" spans="1:29" s="89" customFormat="1" ht="15.75" customHeight="1">
      <c r="A64" s="563">
        <v>41</v>
      </c>
      <c r="B64" s="564" t="s">
        <v>298</v>
      </c>
      <c r="C64" s="567" t="s">
        <v>299</v>
      </c>
      <c r="D64" s="2" t="s">
        <v>300</v>
      </c>
      <c r="E64" s="103">
        <v>678.7</v>
      </c>
      <c r="F64" s="23">
        <v>4.7376543209876614</v>
      </c>
      <c r="G64" s="80">
        <v>1.3590203106332173</v>
      </c>
      <c r="H64" s="198" t="s">
        <v>301</v>
      </c>
      <c r="I64" s="84">
        <v>2</v>
      </c>
      <c r="J64" s="5">
        <v>83.5</v>
      </c>
      <c r="K64" s="5">
        <v>67.5</v>
      </c>
      <c r="L64" s="5">
        <v>14</v>
      </c>
      <c r="M64" s="5">
        <v>3.5</v>
      </c>
      <c r="N64" s="5">
        <v>64</v>
      </c>
      <c r="O64" s="5">
        <v>15.3</v>
      </c>
      <c r="P64" s="5">
        <v>2.2000000000000002</v>
      </c>
      <c r="Q64" s="101" t="s">
        <v>105</v>
      </c>
      <c r="R64" s="2"/>
      <c r="S64" s="12"/>
      <c r="T64" s="85">
        <v>3</v>
      </c>
      <c r="U64" s="199">
        <v>3.75</v>
      </c>
      <c r="V64" s="2" t="s">
        <v>226</v>
      </c>
      <c r="W64" s="2">
        <v>5</v>
      </c>
      <c r="X64" s="86" t="s">
        <v>58</v>
      </c>
      <c r="Y64" s="200" t="s">
        <v>274</v>
      </c>
      <c r="Z64" s="201">
        <v>149.4</v>
      </c>
      <c r="AA64" s="124">
        <v>-0.29999999999998295</v>
      </c>
      <c r="AB64" s="201">
        <v>99.7</v>
      </c>
      <c r="AC64" s="5">
        <v>2.1</v>
      </c>
    </row>
    <row r="65" spans="1:29" s="89" customFormat="1" ht="15.75">
      <c r="A65" s="563"/>
      <c r="B65" s="565"/>
      <c r="C65" s="567"/>
      <c r="D65" s="2" t="s">
        <v>302</v>
      </c>
      <c r="E65" s="103">
        <v>704.6</v>
      </c>
      <c r="F65" s="23">
        <v>5.69</v>
      </c>
      <c r="G65" s="80">
        <v>2.6</v>
      </c>
      <c r="H65" s="198" t="s">
        <v>303</v>
      </c>
      <c r="I65" s="84">
        <v>3</v>
      </c>
      <c r="J65" s="5">
        <v>82.8</v>
      </c>
      <c r="K65" s="5">
        <v>70.400000000000006</v>
      </c>
      <c r="L65" s="5">
        <v>9</v>
      </c>
      <c r="M65" s="5">
        <v>1.5</v>
      </c>
      <c r="N65" s="5">
        <v>70</v>
      </c>
      <c r="O65" s="5">
        <v>16.600000000000001</v>
      </c>
      <c r="P65" s="5">
        <v>2.1</v>
      </c>
      <c r="Q65" s="202" t="s">
        <v>249</v>
      </c>
      <c r="R65" s="5"/>
      <c r="S65" s="6"/>
      <c r="T65" s="85">
        <v>3</v>
      </c>
      <c r="U65" s="85">
        <v>4</v>
      </c>
      <c r="V65" s="85" t="s">
        <v>226</v>
      </c>
      <c r="W65" s="85">
        <v>5</v>
      </c>
      <c r="X65" s="85" t="s">
        <v>71</v>
      </c>
      <c r="Y65" s="200" t="s">
        <v>284</v>
      </c>
      <c r="Z65" s="5">
        <v>152.9</v>
      </c>
      <c r="AA65" s="5">
        <v>0.3</v>
      </c>
      <c r="AB65" s="5">
        <v>104.8</v>
      </c>
      <c r="AC65" s="5">
        <v>2</v>
      </c>
    </row>
    <row r="66" spans="1:29" s="100" customFormat="1" ht="15.75">
      <c r="A66" s="563"/>
      <c r="B66" s="565"/>
      <c r="C66" s="567"/>
      <c r="D66" s="3" t="s">
        <v>98</v>
      </c>
      <c r="E66" s="203">
        <f>AVERAGE(E64:E65)</f>
        <v>691.65000000000009</v>
      </c>
      <c r="F66" s="136">
        <f>AVERAGE(F64:F65)</f>
        <v>5.2138271604938309</v>
      </c>
      <c r="G66" s="28"/>
      <c r="H66" s="204"/>
      <c r="I66" s="94"/>
      <c r="J66" s="93">
        <v>82.8</v>
      </c>
      <c r="K66" s="93">
        <v>70.400000000000006</v>
      </c>
      <c r="L66" s="93">
        <v>9</v>
      </c>
      <c r="M66" s="93">
        <v>1.5</v>
      </c>
      <c r="N66" s="93">
        <v>70</v>
      </c>
      <c r="O66" s="93">
        <v>16.600000000000001</v>
      </c>
      <c r="P66" s="93">
        <v>2.1</v>
      </c>
      <c r="Q66" s="205" t="s">
        <v>253</v>
      </c>
      <c r="R66" s="93"/>
      <c r="S66" s="7"/>
      <c r="T66" s="96">
        <v>3</v>
      </c>
      <c r="U66" s="96">
        <v>4</v>
      </c>
      <c r="V66" s="96" t="s">
        <v>226</v>
      </c>
      <c r="W66" s="96">
        <v>5</v>
      </c>
      <c r="X66" s="96" t="s">
        <v>71</v>
      </c>
      <c r="Y66" s="206" t="s">
        <v>276</v>
      </c>
      <c r="Z66" s="93">
        <f>AVERAGE(Z64:Z65)</f>
        <v>151.15</v>
      </c>
      <c r="AA66" s="93">
        <f>AVERAGE(AA64:AA65)</f>
        <v>8.5209617139980764E-15</v>
      </c>
      <c r="AB66" s="93">
        <f>AVERAGE(AB64:AB65)</f>
        <v>102.25</v>
      </c>
      <c r="AC66" s="93">
        <f>AVERAGE(AC64:AC65)</f>
        <v>2.0499999999999998</v>
      </c>
    </row>
    <row r="67" spans="1:29" s="89" customFormat="1" ht="15.75">
      <c r="A67" s="563"/>
      <c r="B67" s="565"/>
      <c r="C67" s="567"/>
      <c r="D67" s="2" t="s">
        <v>304</v>
      </c>
      <c r="E67" s="103">
        <v>685.6</v>
      </c>
      <c r="F67" s="23">
        <v>3.56</v>
      </c>
      <c r="G67" s="80"/>
      <c r="H67" s="198" t="s">
        <v>305</v>
      </c>
      <c r="I67" s="84">
        <v>2</v>
      </c>
      <c r="J67" s="5">
        <v>84.4</v>
      </c>
      <c r="K67" s="5">
        <v>72.599999999999994</v>
      </c>
      <c r="L67" s="5">
        <v>18</v>
      </c>
      <c r="M67" s="5">
        <v>3.5</v>
      </c>
      <c r="N67" s="5">
        <v>68</v>
      </c>
      <c r="O67" s="5">
        <v>16.600000000000001</v>
      </c>
      <c r="P67" s="5">
        <v>2.1</v>
      </c>
      <c r="Q67" s="202" t="s">
        <v>105</v>
      </c>
      <c r="R67" s="5"/>
      <c r="S67" s="6"/>
      <c r="T67" s="85"/>
      <c r="U67" s="85"/>
      <c r="V67" s="85"/>
      <c r="W67" s="85"/>
      <c r="X67" s="85"/>
      <c r="Y67" s="200" t="s">
        <v>284</v>
      </c>
      <c r="Z67" s="5">
        <v>152.1</v>
      </c>
      <c r="AA67" s="5">
        <v>-0.2</v>
      </c>
      <c r="AB67" s="5">
        <v>102.6</v>
      </c>
      <c r="AC67" s="5">
        <v>2</v>
      </c>
    </row>
    <row r="68" spans="1:29" s="89" customFormat="1" ht="45.75" customHeight="1">
      <c r="A68" s="563">
        <v>42</v>
      </c>
      <c r="B68" s="565"/>
      <c r="C68" s="567" t="s">
        <v>306</v>
      </c>
      <c r="D68" s="2" t="s">
        <v>300</v>
      </c>
      <c r="E68" s="103">
        <v>685.1</v>
      </c>
      <c r="F68" s="23">
        <v>5.7253086419753121</v>
      </c>
      <c r="G68" s="80">
        <v>2.3148148148148149</v>
      </c>
      <c r="H68" s="198" t="s">
        <v>307</v>
      </c>
      <c r="I68" s="84">
        <v>1</v>
      </c>
      <c r="J68" s="5">
        <v>84.8</v>
      </c>
      <c r="K68" s="5">
        <v>64.3</v>
      </c>
      <c r="L68" s="5">
        <v>32</v>
      </c>
      <c r="M68" s="5">
        <v>7.4</v>
      </c>
      <c r="N68" s="5">
        <v>87</v>
      </c>
      <c r="O68" s="5">
        <v>11.3</v>
      </c>
      <c r="P68" s="5">
        <v>1.7</v>
      </c>
      <c r="Q68" s="5" t="s">
        <v>57</v>
      </c>
      <c r="R68" s="5"/>
      <c r="S68" s="6" t="s">
        <v>308</v>
      </c>
      <c r="T68" s="85">
        <v>5</v>
      </c>
      <c r="U68" s="199">
        <v>5</v>
      </c>
      <c r="V68" s="2" t="s">
        <v>309</v>
      </c>
      <c r="W68" s="2">
        <v>5</v>
      </c>
      <c r="X68" s="86" t="s">
        <v>58</v>
      </c>
      <c r="Y68" s="200" t="s">
        <v>284</v>
      </c>
      <c r="Z68" s="201">
        <v>147.30000000000001</v>
      </c>
      <c r="AA68" s="124">
        <v>-2.3999999999999702</v>
      </c>
      <c r="AB68" s="201">
        <v>92.9</v>
      </c>
      <c r="AC68" s="5">
        <v>1.6</v>
      </c>
    </row>
    <row r="69" spans="1:29" s="89" customFormat="1" ht="15.75">
      <c r="A69" s="563"/>
      <c r="B69" s="565"/>
      <c r="C69" s="567"/>
      <c r="D69" s="2" t="s">
        <v>302</v>
      </c>
      <c r="E69" s="103">
        <v>704.9</v>
      </c>
      <c r="F69" s="23">
        <v>5.74</v>
      </c>
      <c r="G69" s="80">
        <v>2.6306837209733369</v>
      </c>
      <c r="H69" s="198" t="s">
        <v>303</v>
      </c>
      <c r="I69" s="84" t="s">
        <v>19</v>
      </c>
      <c r="J69" s="5">
        <v>83.2</v>
      </c>
      <c r="K69" s="5">
        <v>72.7</v>
      </c>
      <c r="L69" s="5">
        <v>18</v>
      </c>
      <c r="M69" s="5">
        <v>5.2</v>
      </c>
      <c r="N69" s="5">
        <v>80</v>
      </c>
      <c r="O69" s="5">
        <v>11.7</v>
      </c>
      <c r="P69" s="5">
        <v>1.6</v>
      </c>
      <c r="Q69" s="202" t="s">
        <v>57</v>
      </c>
      <c r="R69" s="5"/>
      <c r="S69" s="6"/>
      <c r="T69" s="85">
        <v>1</v>
      </c>
      <c r="U69" s="199">
        <v>2.5</v>
      </c>
      <c r="V69" s="2" t="s">
        <v>226</v>
      </c>
      <c r="W69" s="2">
        <v>5</v>
      </c>
      <c r="X69" s="86" t="s">
        <v>58</v>
      </c>
      <c r="Y69" s="200" t="s">
        <v>274</v>
      </c>
      <c r="Z69" s="201">
        <v>150.30000000000001</v>
      </c>
      <c r="AA69" s="124">
        <v>-2.3272727272727098</v>
      </c>
      <c r="AB69" s="201">
        <v>99.918181818181807</v>
      </c>
      <c r="AC69" s="5">
        <v>1.3</v>
      </c>
    </row>
    <row r="70" spans="1:29" s="100" customFormat="1" ht="15.75">
      <c r="A70" s="563"/>
      <c r="B70" s="565"/>
      <c r="C70" s="567"/>
      <c r="D70" s="3" t="s">
        <v>98</v>
      </c>
      <c r="E70" s="203">
        <f>AVERAGE(E68:E69)</f>
        <v>695</v>
      </c>
      <c r="F70" s="136">
        <f>AVERAGE(F68:F69)</f>
        <v>5.7326543209876561</v>
      </c>
      <c r="G70" s="28"/>
      <c r="H70" s="204"/>
      <c r="I70" s="94"/>
      <c r="J70" s="93">
        <v>83.2</v>
      </c>
      <c r="K70" s="93">
        <v>72.7</v>
      </c>
      <c r="L70" s="93">
        <v>18</v>
      </c>
      <c r="M70" s="93">
        <v>5.2</v>
      </c>
      <c r="N70" s="93">
        <v>80</v>
      </c>
      <c r="O70" s="93">
        <v>11.7</v>
      </c>
      <c r="P70" s="93">
        <v>1.6</v>
      </c>
      <c r="Q70" s="205" t="s">
        <v>57</v>
      </c>
      <c r="R70" s="93"/>
      <c r="S70" s="7"/>
      <c r="T70" s="96">
        <v>5</v>
      </c>
      <c r="U70" s="207">
        <v>5</v>
      </c>
      <c r="V70" s="22" t="s">
        <v>309</v>
      </c>
      <c r="W70" s="22">
        <v>5</v>
      </c>
      <c r="X70" s="97" t="s">
        <v>58</v>
      </c>
      <c r="Y70" s="206" t="s">
        <v>276</v>
      </c>
      <c r="Z70" s="93">
        <f>AVERAGE(Z68:Z69)</f>
        <v>148.80000000000001</v>
      </c>
      <c r="AA70" s="93">
        <f>AVERAGE(AA68:AA69)</f>
        <v>-2.3636363636363402</v>
      </c>
      <c r="AB70" s="93">
        <f>AVERAGE(AB68:AB69)</f>
        <v>96.409090909090907</v>
      </c>
      <c r="AC70" s="93">
        <f>AVERAGE(AC68:AC69)</f>
        <v>1.4500000000000002</v>
      </c>
    </row>
    <row r="71" spans="1:29" s="89" customFormat="1" ht="15.75">
      <c r="A71" s="563"/>
      <c r="B71" s="565"/>
      <c r="C71" s="567"/>
      <c r="D71" s="2" t="s">
        <v>304</v>
      </c>
      <c r="E71" s="103">
        <v>694.2</v>
      </c>
      <c r="F71" s="23">
        <v>4.8499999999999996</v>
      </c>
      <c r="G71" s="80"/>
      <c r="H71" s="198" t="s">
        <v>305</v>
      </c>
      <c r="I71" s="84" t="s">
        <v>21</v>
      </c>
      <c r="J71" s="5">
        <v>85</v>
      </c>
      <c r="K71" s="5">
        <v>76.099999999999994</v>
      </c>
      <c r="L71" s="5">
        <v>49</v>
      </c>
      <c r="M71" s="5">
        <v>9.5</v>
      </c>
      <c r="N71" s="5">
        <v>76</v>
      </c>
      <c r="O71" s="5">
        <v>12.3</v>
      </c>
      <c r="P71" s="5">
        <v>1.7</v>
      </c>
      <c r="Q71" s="202" t="s">
        <v>57</v>
      </c>
      <c r="R71" s="5"/>
      <c r="S71" s="6"/>
      <c r="T71" s="85"/>
      <c r="U71" s="199"/>
      <c r="V71" s="2"/>
      <c r="W71" s="2"/>
      <c r="X71" s="86"/>
      <c r="Y71" s="200" t="s">
        <v>274</v>
      </c>
      <c r="Z71" s="201">
        <v>149.875</v>
      </c>
      <c r="AA71" s="201">
        <v>-2.4</v>
      </c>
      <c r="AB71" s="201">
        <v>100.7</v>
      </c>
      <c r="AC71" s="5">
        <v>1.5</v>
      </c>
    </row>
    <row r="72" spans="1:29" s="89" customFormat="1" ht="15.75">
      <c r="A72" s="563" t="s">
        <v>113</v>
      </c>
      <c r="B72" s="565"/>
      <c r="C72" s="567" t="s">
        <v>310</v>
      </c>
      <c r="D72" s="2" t="s">
        <v>300</v>
      </c>
      <c r="E72" s="80">
        <v>648</v>
      </c>
      <c r="F72" s="80"/>
      <c r="G72" s="81"/>
      <c r="H72" s="82"/>
      <c r="I72" s="83">
        <v>11</v>
      </c>
      <c r="J72" s="90">
        <v>84</v>
      </c>
      <c r="K72" s="5">
        <v>71.400000000000006</v>
      </c>
      <c r="L72" s="84">
        <v>40</v>
      </c>
      <c r="M72" s="5">
        <v>6.5</v>
      </c>
      <c r="N72" s="84">
        <v>72</v>
      </c>
      <c r="O72" s="5">
        <v>14.5</v>
      </c>
      <c r="P72" s="5">
        <v>1.8</v>
      </c>
      <c r="Q72" s="202" t="s">
        <v>57</v>
      </c>
      <c r="R72" s="2"/>
      <c r="S72" s="12"/>
      <c r="T72" s="85">
        <v>5</v>
      </c>
      <c r="U72" s="199">
        <v>5</v>
      </c>
      <c r="V72" s="2" t="s">
        <v>309</v>
      </c>
      <c r="W72" s="86">
        <v>5</v>
      </c>
      <c r="X72" s="86" t="s">
        <v>222</v>
      </c>
      <c r="Y72" s="200" t="s">
        <v>274</v>
      </c>
      <c r="Z72" s="88">
        <v>149.69999999999999</v>
      </c>
      <c r="AA72" s="88"/>
      <c r="AB72" s="88">
        <v>94.1</v>
      </c>
      <c r="AC72" s="88">
        <v>2</v>
      </c>
    </row>
    <row r="73" spans="1:29" s="89" customFormat="1" ht="15.75">
      <c r="A73" s="563"/>
      <c r="B73" s="565"/>
      <c r="C73" s="567"/>
      <c r="D73" s="2" t="s">
        <v>302</v>
      </c>
      <c r="E73" s="208">
        <v>666.6</v>
      </c>
      <c r="F73" s="209"/>
      <c r="G73" s="121"/>
      <c r="H73" s="210"/>
      <c r="I73" s="211">
        <v>13</v>
      </c>
      <c r="J73" s="5">
        <v>86.3</v>
      </c>
      <c r="K73" s="5">
        <v>76.3</v>
      </c>
      <c r="L73" s="5">
        <v>55</v>
      </c>
      <c r="M73" s="5">
        <v>7.2</v>
      </c>
      <c r="N73" s="5">
        <v>62</v>
      </c>
      <c r="O73" s="5">
        <v>16</v>
      </c>
      <c r="P73" s="5">
        <v>1.7</v>
      </c>
      <c r="Q73" s="101" t="s">
        <v>57</v>
      </c>
      <c r="R73" s="118"/>
      <c r="S73" s="212"/>
      <c r="T73" s="213">
        <v>5</v>
      </c>
      <c r="U73" s="214">
        <v>5</v>
      </c>
      <c r="V73" s="215" t="s">
        <v>54</v>
      </c>
      <c r="W73" s="215">
        <v>5</v>
      </c>
      <c r="X73" s="216" t="s">
        <v>50</v>
      </c>
      <c r="Y73" s="200" t="s">
        <v>274</v>
      </c>
      <c r="Z73" s="5">
        <v>152.6</v>
      </c>
      <c r="AA73" s="5"/>
      <c r="AB73" s="5">
        <v>99.1</v>
      </c>
      <c r="AC73" s="5">
        <v>2.1</v>
      </c>
    </row>
    <row r="74" spans="1:29" s="100" customFormat="1" ht="15.75">
      <c r="A74" s="563"/>
      <c r="B74" s="565"/>
      <c r="C74" s="567"/>
      <c r="D74" s="3" t="s">
        <v>98</v>
      </c>
      <c r="E74" s="28">
        <f>AVERAGE(E72:E73)</f>
        <v>657.3</v>
      </c>
      <c r="F74" s="28"/>
      <c r="G74" s="30"/>
      <c r="H74" s="29"/>
      <c r="I74" s="91"/>
      <c r="J74" s="92">
        <v>84</v>
      </c>
      <c r="K74" s="93">
        <v>71.400000000000006</v>
      </c>
      <c r="L74" s="94">
        <v>40</v>
      </c>
      <c r="M74" s="93">
        <v>6.5</v>
      </c>
      <c r="N74" s="94">
        <v>72</v>
      </c>
      <c r="O74" s="93">
        <v>14.5</v>
      </c>
      <c r="P74" s="93">
        <v>1.8</v>
      </c>
      <c r="Q74" s="205" t="s">
        <v>57</v>
      </c>
      <c r="R74" s="22"/>
      <c r="S74" s="15"/>
      <c r="T74" s="217">
        <v>5</v>
      </c>
      <c r="U74" s="218">
        <v>5</v>
      </c>
      <c r="V74" s="219" t="s">
        <v>54</v>
      </c>
      <c r="W74" s="219">
        <v>5</v>
      </c>
      <c r="X74" s="220" t="s">
        <v>50</v>
      </c>
      <c r="Y74" s="206" t="s">
        <v>276</v>
      </c>
      <c r="Z74" s="99">
        <f>AVERAGE(Z72:Z73)</f>
        <v>151.14999999999998</v>
      </c>
      <c r="AA74" s="99"/>
      <c r="AB74" s="99">
        <f>AVERAGE(AB72:AB73)</f>
        <v>96.6</v>
      </c>
      <c r="AC74" s="99">
        <f>AVERAGE(AC72:AC73)</f>
        <v>2.0499999999999998</v>
      </c>
    </row>
    <row r="75" spans="1:29" s="189" customFormat="1" ht="15.75">
      <c r="A75" s="563"/>
      <c r="B75" s="566"/>
      <c r="C75" s="567"/>
      <c r="D75" s="2" t="s">
        <v>304</v>
      </c>
      <c r="E75" s="5">
        <v>662.1</v>
      </c>
      <c r="F75" s="5"/>
      <c r="G75" s="23"/>
      <c r="H75" s="21"/>
      <c r="I75" s="21">
        <v>3</v>
      </c>
      <c r="J75" s="5">
        <v>85.6</v>
      </c>
      <c r="K75" s="5">
        <v>75.599999999999994</v>
      </c>
      <c r="L75" s="131" t="s">
        <v>311</v>
      </c>
      <c r="M75" s="5">
        <v>6.3</v>
      </c>
      <c r="N75" s="21">
        <v>62</v>
      </c>
      <c r="O75" s="5">
        <v>16.3</v>
      </c>
      <c r="P75" s="5">
        <v>1.8</v>
      </c>
      <c r="Q75" s="84" t="s">
        <v>229</v>
      </c>
      <c r="R75" s="21"/>
      <c r="S75" s="18"/>
      <c r="T75" s="21"/>
      <c r="U75" s="21"/>
      <c r="V75" s="21"/>
      <c r="W75" s="21"/>
      <c r="X75" s="21"/>
      <c r="Y75" s="140"/>
      <c r="Z75" s="5">
        <v>152.30000000000001</v>
      </c>
      <c r="AA75" s="5"/>
      <c r="AB75" s="5">
        <v>99.1</v>
      </c>
      <c r="AC75" s="5">
        <v>2.9</v>
      </c>
    </row>
    <row r="76" spans="1:29" s="89" customFormat="1" ht="15.75">
      <c r="A76" s="563">
        <v>43</v>
      </c>
      <c r="B76" s="564" t="s">
        <v>312</v>
      </c>
      <c r="C76" s="567" t="s">
        <v>313</v>
      </c>
      <c r="D76" s="2" t="s">
        <v>300</v>
      </c>
      <c r="E76" s="80">
        <v>666.2</v>
      </c>
      <c r="F76" s="80">
        <v>5.7</v>
      </c>
      <c r="G76" s="80">
        <v>2.4500000000000002</v>
      </c>
      <c r="H76" s="82" t="s">
        <v>314</v>
      </c>
      <c r="I76" s="83">
        <v>3</v>
      </c>
      <c r="J76" s="5">
        <v>84.6</v>
      </c>
      <c r="K76" s="5">
        <v>68.2</v>
      </c>
      <c r="L76" s="5">
        <v>11</v>
      </c>
      <c r="M76" s="5">
        <v>3.8</v>
      </c>
      <c r="N76" s="5">
        <v>64</v>
      </c>
      <c r="O76" s="5">
        <v>15.5</v>
      </c>
      <c r="P76" s="5">
        <v>2.1</v>
      </c>
      <c r="Q76" s="84" t="s">
        <v>315</v>
      </c>
      <c r="R76" s="2"/>
      <c r="S76" s="12"/>
      <c r="T76" s="85">
        <v>3</v>
      </c>
      <c r="U76" s="199">
        <v>3.75</v>
      </c>
      <c r="V76" s="2" t="s">
        <v>49</v>
      </c>
      <c r="W76" s="86">
        <v>5</v>
      </c>
      <c r="X76" s="200" t="s">
        <v>222</v>
      </c>
      <c r="Y76" s="87" t="s">
        <v>259</v>
      </c>
      <c r="Z76" s="221">
        <v>146.30000000000001</v>
      </c>
      <c r="AA76" s="88">
        <v>-3.4</v>
      </c>
      <c r="AB76" s="221">
        <v>99.8</v>
      </c>
      <c r="AC76" s="5">
        <v>2.04</v>
      </c>
    </row>
    <row r="77" spans="1:29" s="89" customFormat="1" ht="15.75">
      <c r="A77" s="563"/>
      <c r="B77" s="565"/>
      <c r="C77" s="567"/>
      <c r="D77" s="2" t="s">
        <v>302</v>
      </c>
      <c r="E77" s="80">
        <v>703.4</v>
      </c>
      <c r="F77" s="80">
        <v>7</v>
      </c>
      <c r="G77" s="80">
        <v>5.3</v>
      </c>
      <c r="H77" s="82" t="s">
        <v>316</v>
      </c>
      <c r="I77" s="83">
        <v>1</v>
      </c>
      <c r="J77" s="5">
        <v>84.5</v>
      </c>
      <c r="K77" s="5">
        <v>73.7</v>
      </c>
      <c r="L77" s="5">
        <v>8</v>
      </c>
      <c r="M77" s="5">
        <v>2.2999999999999998</v>
      </c>
      <c r="N77" s="5">
        <v>70</v>
      </c>
      <c r="O77" s="5">
        <v>17.7</v>
      </c>
      <c r="P77" s="5">
        <v>2</v>
      </c>
      <c r="Q77" s="84" t="s">
        <v>317</v>
      </c>
      <c r="R77" s="2"/>
      <c r="S77" s="12"/>
      <c r="T77" s="85">
        <v>3</v>
      </c>
      <c r="U77" s="199">
        <v>3.25</v>
      </c>
      <c r="V77" s="2" t="s">
        <v>49</v>
      </c>
      <c r="W77" s="86">
        <v>5</v>
      </c>
      <c r="X77" s="200" t="s">
        <v>222</v>
      </c>
      <c r="Y77" s="87" t="s">
        <v>259</v>
      </c>
      <c r="Z77" s="221">
        <v>146.80000000000001</v>
      </c>
      <c r="AA77" s="88">
        <v>-2.2000000000000002</v>
      </c>
      <c r="AB77" s="221">
        <v>103.8</v>
      </c>
      <c r="AC77" s="5"/>
    </row>
    <row r="78" spans="1:29" s="100" customFormat="1" ht="15.75">
      <c r="A78" s="563"/>
      <c r="B78" s="565"/>
      <c r="C78" s="567"/>
      <c r="D78" s="3" t="s">
        <v>98</v>
      </c>
      <c r="E78" s="28">
        <f>AVERAGE(E76:E77)</f>
        <v>684.8</v>
      </c>
      <c r="F78" s="28">
        <f>AVERAGE(F76:F77)</f>
        <v>6.35</v>
      </c>
      <c r="G78" s="28">
        <f>AVERAGE(G76:G77)</f>
        <v>3.875</v>
      </c>
      <c r="H78" s="28"/>
      <c r="I78" s="91"/>
      <c r="J78" s="93">
        <v>84.5</v>
      </c>
      <c r="K78" s="93">
        <v>73.7</v>
      </c>
      <c r="L78" s="93">
        <v>8</v>
      </c>
      <c r="M78" s="93">
        <v>2.2999999999999998</v>
      </c>
      <c r="N78" s="93">
        <v>70</v>
      </c>
      <c r="O78" s="93">
        <v>17.7</v>
      </c>
      <c r="P78" s="93">
        <v>2</v>
      </c>
      <c r="Q78" s="94" t="s">
        <v>317</v>
      </c>
      <c r="R78" s="22"/>
      <c r="S78" s="15"/>
      <c r="T78" s="96">
        <f>AVERAGE(T76:T77)</f>
        <v>3</v>
      </c>
      <c r="U78" s="96">
        <v>3.75</v>
      </c>
      <c r="V78" s="22" t="s">
        <v>49</v>
      </c>
      <c r="W78" s="96">
        <f>AVERAGE(W76:W77)</f>
        <v>5</v>
      </c>
      <c r="X78" s="206" t="s">
        <v>222</v>
      </c>
      <c r="Y78" s="98" t="s">
        <v>233</v>
      </c>
      <c r="Z78" s="222">
        <f>AVERAGE(Z76:Z77)</f>
        <v>146.55000000000001</v>
      </c>
      <c r="AA78" s="222">
        <f>AVERAGE(AA76:AA77)</f>
        <v>-2.8</v>
      </c>
      <c r="AB78" s="222">
        <f>AVERAGE(AB76:AB77)</f>
        <v>101.8</v>
      </c>
      <c r="AC78" s="93"/>
    </row>
    <row r="79" spans="1:29" s="89" customFormat="1" ht="15.75">
      <c r="A79" s="563"/>
      <c r="B79" s="565"/>
      <c r="C79" s="567"/>
      <c r="D79" s="2" t="s">
        <v>304</v>
      </c>
      <c r="E79" s="80">
        <v>702.4</v>
      </c>
      <c r="F79" s="80">
        <v>4.5</v>
      </c>
      <c r="G79" s="80">
        <v>2.2000000000000002</v>
      </c>
      <c r="H79" s="82" t="s">
        <v>305</v>
      </c>
      <c r="I79" s="83">
        <v>1</v>
      </c>
      <c r="J79" s="5">
        <v>84.8</v>
      </c>
      <c r="K79" s="5">
        <v>76.8</v>
      </c>
      <c r="L79" s="5">
        <v>9</v>
      </c>
      <c r="M79" s="5">
        <v>2.2999999999999998</v>
      </c>
      <c r="N79" s="5">
        <v>70</v>
      </c>
      <c r="O79" s="5">
        <v>16.600000000000001</v>
      </c>
      <c r="P79" s="5">
        <v>2</v>
      </c>
      <c r="Q79" s="84" t="s">
        <v>317</v>
      </c>
      <c r="R79" s="2"/>
      <c r="S79" s="12"/>
      <c r="T79" s="85"/>
      <c r="U79" s="199"/>
      <c r="V79" s="2"/>
      <c r="W79" s="86"/>
      <c r="X79" s="200"/>
      <c r="Y79" s="87"/>
      <c r="Z79" s="221">
        <v>148.30000000000001</v>
      </c>
      <c r="AA79" s="88">
        <v>-1</v>
      </c>
      <c r="AB79" s="221"/>
      <c r="AC79" s="5"/>
    </row>
    <row r="80" spans="1:29" s="89" customFormat="1" ht="15.75">
      <c r="A80" s="563" t="s">
        <v>113</v>
      </c>
      <c r="B80" s="565"/>
      <c r="C80" s="567" t="s">
        <v>310</v>
      </c>
      <c r="D80" s="2" t="s">
        <v>300</v>
      </c>
      <c r="E80" s="80">
        <v>636.4</v>
      </c>
      <c r="F80" s="80">
        <v>0</v>
      </c>
      <c r="G80" s="81">
        <f>(E80-650.3)/E80*100</f>
        <v>-2.1841609050911344</v>
      </c>
      <c r="H80" s="82"/>
      <c r="I80" s="83">
        <v>12</v>
      </c>
      <c r="J80" s="90"/>
      <c r="K80" s="5"/>
      <c r="L80" s="84"/>
      <c r="M80" s="5"/>
      <c r="N80" s="84"/>
      <c r="O80" s="5"/>
      <c r="P80" s="5"/>
      <c r="Q80" s="10"/>
      <c r="R80" s="2"/>
      <c r="S80" s="12"/>
      <c r="T80" s="85"/>
      <c r="U80" s="85"/>
      <c r="V80" s="2"/>
      <c r="W80" s="86"/>
      <c r="X80" s="86"/>
      <c r="Y80" s="87"/>
      <c r="Z80" s="88"/>
      <c r="AA80" s="88"/>
      <c r="AB80" s="88"/>
      <c r="AC80" s="88"/>
    </row>
    <row r="81" spans="1:29" s="89" customFormat="1" ht="15.75">
      <c r="A81" s="563"/>
      <c r="B81" s="565"/>
      <c r="C81" s="567"/>
      <c r="D81" s="2" t="s">
        <v>302</v>
      </c>
      <c r="E81" s="80">
        <v>657.39530964162543</v>
      </c>
      <c r="F81" s="80">
        <v>0</v>
      </c>
      <c r="G81" s="81">
        <f>(E81-668.3)/E81*100</f>
        <v>-1.6587721570935972</v>
      </c>
      <c r="H81" s="82"/>
      <c r="I81" s="83">
        <v>12</v>
      </c>
      <c r="J81" s="90"/>
      <c r="K81" s="5"/>
      <c r="L81" s="84"/>
      <c r="M81" s="5"/>
      <c r="N81" s="84"/>
      <c r="O81" s="5"/>
      <c r="P81" s="5"/>
      <c r="Q81" s="10"/>
      <c r="R81" s="2"/>
      <c r="S81" s="12"/>
      <c r="T81" s="85"/>
      <c r="U81" s="85"/>
      <c r="V81" s="2"/>
      <c r="W81" s="86"/>
      <c r="X81" s="86"/>
      <c r="Y81" s="87"/>
      <c r="Z81" s="88"/>
      <c r="AA81" s="88"/>
      <c r="AB81" s="88">
        <v>95.1</v>
      </c>
      <c r="AC81" s="88"/>
    </row>
    <row r="82" spans="1:29" s="100" customFormat="1" ht="15.75">
      <c r="A82" s="563"/>
      <c r="B82" s="565"/>
      <c r="C82" s="567"/>
      <c r="D82" s="3" t="s">
        <v>98</v>
      </c>
      <c r="E82" s="28"/>
      <c r="F82" s="28"/>
      <c r="G82" s="30"/>
      <c r="H82" s="29"/>
      <c r="I82" s="91"/>
      <c r="J82" s="92"/>
      <c r="K82" s="93"/>
      <c r="L82" s="94"/>
      <c r="M82" s="93"/>
      <c r="N82" s="94"/>
      <c r="O82" s="93"/>
      <c r="P82" s="93"/>
      <c r="Q82" s="95"/>
      <c r="R82" s="22"/>
      <c r="S82" s="15"/>
      <c r="T82" s="96"/>
      <c r="U82" s="96"/>
      <c r="V82" s="22"/>
      <c r="W82" s="97"/>
      <c r="X82" s="97"/>
      <c r="Y82" s="98"/>
      <c r="Z82" s="99"/>
      <c r="AA82" s="99"/>
      <c r="AB82" s="99"/>
      <c r="AC82" s="99"/>
    </row>
    <row r="83" spans="1:29" s="72" customFormat="1" ht="15.75">
      <c r="A83" s="563"/>
      <c r="B83" s="566"/>
      <c r="C83" s="567"/>
      <c r="D83" s="2" t="s">
        <v>304</v>
      </c>
      <c r="E83" s="156">
        <v>672</v>
      </c>
      <c r="F83" s="156">
        <v>0</v>
      </c>
      <c r="G83" s="159">
        <f>(E83-687.2)/E83*100</f>
        <v>-2.261904761904769</v>
      </c>
      <c r="H83" s="139"/>
      <c r="I83" s="139">
        <v>2</v>
      </c>
      <c r="J83" s="156"/>
      <c r="K83" s="156"/>
      <c r="L83" s="157"/>
      <c r="M83" s="156"/>
      <c r="N83" s="139"/>
      <c r="O83" s="156"/>
      <c r="P83" s="156"/>
      <c r="Q83" s="158"/>
      <c r="R83" s="139"/>
      <c r="S83" s="160"/>
      <c r="T83" s="139"/>
      <c r="U83" s="139"/>
      <c r="V83" s="139"/>
      <c r="W83" s="139"/>
      <c r="X83" s="139"/>
      <c r="Y83" s="223"/>
      <c r="Z83" s="5"/>
      <c r="AA83" s="5"/>
      <c r="AB83" s="5"/>
      <c r="AC83" s="5"/>
    </row>
    <row r="84" spans="1:29" s="89" customFormat="1" ht="15.75" customHeight="1">
      <c r="A84" s="563">
        <v>44</v>
      </c>
      <c r="B84" s="564" t="s">
        <v>318</v>
      </c>
      <c r="C84" s="567">
        <v>2015230</v>
      </c>
      <c r="D84" s="2" t="s">
        <v>248</v>
      </c>
      <c r="E84" s="224">
        <v>674.3</v>
      </c>
      <c r="F84" s="224">
        <v>4.51</v>
      </c>
      <c r="G84" s="81">
        <v>2.31</v>
      </c>
      <c r="H84" s="82" t="s">
        <v>70</v>
      </c>
      <c r="I84" s="83" t="s">
        <v>319</v>
      </c>
      <c r="J84" s="225">
        <v>83.5</v>
      </c>
      <c r="K84" s="225">
        <v>69</v>
      </c>
      <c r="L84" s="225">
        <v>18</v>
      </c>
      <c r="M84" s="225">
        <v>3.8</v>
      </c>
      <c r="N84" s="225">
        <v>73</v>
      </c>
      <c r="O84" s="225">
        <v>14.8</v>
      </c>
      <c r="P84" s="225">
        <v>1.9</v>
      </c>
      <c r="Q84" s="101" t="s">
        <v>105</v>
      </c>
      <c r="R84" s="2"/>
      <c r="S84" s="12"/>
      <c r="T84" s="226">
        <v>3</v>
      </c>
      <c r="U84" s="227">
        <v>3.5</v>
      </c>
      <c r="V84" s="2" t="s">
        <v>49</v>
      </c>
      <c r="W84" s="86">
        <v>5</v>
      </c>
      <c r="X84" s="86" t="s">
        <v>50</v>
      </c>
      <c r="Y84" s="87" t="s">
        <v>119</v>
      </c>
      <c r="Z84" s="88">
        <v>149.5</v>
      </c>
      <c r="AA84" s="88">
        <v>-0.2</v>
      </c>
      <c r="AB84" s="88">
        <v>89.6</v>
      </c>
      <c r="AC84" s="228">
        <v>1</v>
      </c>
    </row>
    <row r="85" spans="1:29" s="89" customFormat="1" ht="15.75">
      <c r="A85" s="563"/>
      <c r="B85" s="565"/>
      <c r="C85" s="567"/>
      <c r="D85" s="2" t="s">
        <v>251</v>
      </c>
      <c r="E85" s="224">
        <v>700.51</v>
      </c>
      <c r="F85" s="224">
        <v>0.25</v>
      </c>
      <c r="G85" s="81">
        <v>1.1467570329099119</v>
      </c>
      <c r="H85" s="82" t="s">
        <v>63</v>
      </c>
      <c r="I85" s="83" t="s">
        <v>69</v>
      </c>
      <c r="J85" s="229">
        <v>84.3</v>
      </c>
      <c r="K85" s="225">
        <v>73.2</v>
      </c>
      <c r="L85" s="225">
        <v>15</v>
      </c>
      <c r="M85" s="225">
        <v>3.2</v>
      </c>
      <c r="N85" s="225">
        <v>60</v>
      </c>
      <c r="O85" s="225">
        <v>16.7</v>
      </c>
      <c r="P85" s="225">
        <v>1.9</v>
      </c>
      <c r="Q85" s="10" t="s">
        <v>53</v>
      </c>
      <c r="R85" s="2"/>
      <c r="S85" s="12"/>
      <c r="T85" s="226">
        <v>3</v>
      </c>
      <c r="U85" s="227">
        <v>2.5</v>
      </c>
      <c r="V85" s="2" t="s">
        <v>49</v>
      </c>
      <c r="W85" s="86">
        <v>5</v>
      </c>
      <c r="X85" s="86" t="s">
        <v>58</v>
      </c>
      <c r="Y85" s="87" t="s">
        <v>121</v>
      </c>
      <c r="Z85" s="88">
        <v>148.4</v>
      </c>
      <c r="AA85" s="88">
        <v>-0.2</v>
      </c>
      <c r="AB85" s="88">
        <v>91.3</v>
      </c>
      <c r="AC85" s="228">
        <v>1</v>
      </c>
    </row>
    <row r="86" spans="1:29" s="100" customFormat="1" ht="15.75">
      <c r="A86" s="563"/>
      <c r="B86" s="565"/>
      <c r="C86" s="567"/>
      <c r="D86" s="3" t="s">
        <v>98</v>
      </c>
      <c r="E86" s="230">
        <v>687.40499999999997</v>
      </c>
      <c r="F86" s="230">
        <v>2.38</v>
      </c>
      <c r="G86" s="30">
        <v>1.7283785164549559</v>
      </c>
      <c r="H86" s="29"/>
      <c r="I86" s="91"/>
      <c r="J86" s="231">
        <v>84.3</v>
      </c>
      <c r="K86" s="232">
        <v>73.2</v>
      </c>
      <c r="L86" s="232">
        <v>15</v>
      </c>
      <c r="M86" s="232">
        <v>3.2</v>
      </c>
      <c r="N86" s="232">
        <v>60</v>
      </c>
      <c r="O86" s="232">
        <v>16.7</v>
      </c>
      <c r="P86" s="232">
        <v>1.9</v>
      </c>
      <c r="Q86" s="95" t="s">
        <v>53</v>
      </c>
      <c r="R86" s="22"/>
      <c r="S86" s="15"/>
      <c r="T86" s="233">
        <f>AVERAGE(T84:T85)</f>
        <v>3</v>
      </c>
      <c r="U86" s="234">
        <v>3.5</v>
      </c>
      <c r="V86" s="22" t="s">
        <v>49</v>
      </c>
      <c r="W86" s="97">
        <v>5</v>
      </c>
      <c r="X86" s="97" t="s">
        <v>58</v>
      </c>
      <c r="Y86" s="98" t="s">
        <v>122</v>
      </c>
      <c r="Z86" s="99">
        <v>148.94999999999999</v>
      </c>
      <c r="AA86" s="99">
        <v>-0.2</v>
      </c>
      <c r="AB86" s="99">
        <v>90.449999999999989</v>
      </c>
      <c r="AC86" s="235"/>
    </row>
    <row r="87" spans="1:29" s="89" customFormat="1" ht="15.75">
      <c r="A87" s="563"/>
      <c r="B87" s="565"/>
      <c r="C87" s="567"/>
      <c r="D87" s="2" t="s">
        <v>255</v>
      </c>
      <c r="E87" s="24">
        <v>688.35</v>
      </c>
      <c r="F87" s="224">
        <v>5.51</v>
      </c>
      <c r="G87" s="81">
        <v>2.66</v>
      </c>
      <c r="H87" s="82" t="s">
        <v>78</v>
      </c>
      <c r="I87" s="83">
        <v>1</v>
      </c>
      <c r="J87" s="229">
        <v>84.3</v>
      </c>
      <c r="K87" s="225">
        <v>73.2</v>
      </c>
      <c r="L87" s="225">
        <v>15</v>
      </c>
      <c r="M87" s="225">
        <v>3.2</v>
      </c>
      <c r="N87" s="225">
        <v>60</v>
      </c>
      <c r="O87" s="225">
        <v>16.7</v>
      </c>
      <c r="P87" s="225">
        <v>1.9</v>
      </c>
      <c r="Q87" s="10" t="s">
        <v>53</v>
      </c>
      <c r="R87" s="2"/>
      <c r="S87" s="12"/>
      <c r="T87" s="226">
        <v>3</v>
      </c>
      <c r="U87" s="227">
        <v>2.5</v>
      </c>
      <c r="V87" s="2" t="s">
        <v>49</v>
      </c>
      <c r="W87" s="86">
        <v>5</v>
      </c>
      <c r="X87" s="86" t="s">
        <v>58</v>
      </c>
      <c r="Y87" s="87" t="s">
        <v>121</v>
      </c>
      <c r="Z87" s="88">
        <v>150.1</v>
      </c>
      <c r="AA87" s="88">
        <v>-0.8</v>
      </c>
      <c r="AB87" s="88">
        <v>91.3</v>
      </c>
      <c r="AC87" s="236">
        <v>1</v>
      </c>
    </row>
    <row r="88" spans="1:29" s="72" customFormat="1" ht="15.75">
      <c r="A88" s="563" t="s">
        <v>113</v>
      </c>
      <c r="B88" s="565"/>
      <c r="C88" s="567" t="s">
        <v>320</v>
      </c>
      <c r="D88" s="2" t="s">
        <v>300</v>
      </c>
      <c r="E88" s="24">
        <v>641.26969696969707</v>
      </c>
      <c r="F88" s="224">
        <v>0</v>
      </c>
      <c r="G88" s="81"/>
      <c r="H88" s="82"/>
      <c r="I88" s="83">
        <v>10</v>
      </c>
      <c r="J88" s="229">
        <v>85.42307692307692</v>
      </c>
      <c r="K88" s="225">
        <v>65.353076923076927</v>
      </c>
      <c r="L88" s="225">
        <v>33</v>
      </c>
      <c r="M88" s="225">
        <v>8.3000000000000007</v>
      </c>
      <c r="N88" s="225">
        <v>69</v>
      </c>
      <c r="O88" s="225">
        <v>14.491</v>
      </c>
      <c r="P88" s="225">
        <v>1.8</v>
      </c>
      <c r="Q88" s="10" t="s">
        <v>57</v>
      </c>
      <c r="R88" s="2">
        <v>60</v>
      </c>
      <c r="S88" s="12"/>
      <c r="T88" s="226">
        <v>5</v>
      </c>
      <c r="U88" s="227">
        <v>5.25</v>
      </c>
      <c r="V88" s="2" t="s">
        <v>54</v>
      </c>
      <c r="W88" s="86">
        <v>5</v>
      </c>
      <c r="X88" s="86" t="s">
        <v>58</v>
      </c>
      <c r="Y88" s="87" t="s">
        <v>121</v>
      </c>
      <c r="Z88" s="88">
        <v>149.69999999999999</v>
      </c>
      <c r="AA88" s="88">
        <v>0</v>
      </c>
      <c r="AB88" s="88">
        <v>91.6</v>
      </c>
      <c r="AC88" s="236"/>
    </row>
    <row r="89" spans="1:29" s="72" customFormat="1" ht="15.75">
      <c r="A89" s="563"/>
      <c r="B89" s="565"/>
      <c r="C89" s="567"/>
      <c r="D89" s="2" t="s">
        <v>302</v>
      </c>
      <c r="E89" s="24">
        <v>698.74500000000012</v>
      </c>
      <c r="F89" s="224">
        <v>0</v>
      </c>
      <c r="G89" s="81"/>
      <c r="H89" s="82"/>
      <c r="I89" s="83">
        <v>9</v>
      </c>
      <c r="J89" s="229">
        <v>85.8</v>
      </c>
      <c r="K89" s="225">
        <v>64.599999999999994</v>
      </c>
      <c r="L89" s="225">
        <v>45</v>
      </c>
      <c r="M89" s="225">
        <v>6.3</v>
      </c>
      <c r="N89" s="225">
        <v>64</v>
      </c>
      <c r="O89" s="225">
        <v>15</v>
      </c>
      <c r="P89" s="225">
        <v>1.8</v>
      </c>
      <c r="Q89" s="10" t="s">
        <v>57</v>
      </c>
      <c r="R89" s="2">
        <v>54</v>
      </c>
      <c r="S89" s="12"/>
      <c r="T89" s="226"/>
      <c r="U89" s="227"/>
      <c r="V89" s="2"/>
      <c r="W89" s="86"/>
      <c r="X89" s="86"/>
      <c r="Y89" s="87" t="s">
        <v>119</v>
      </c>
      <c r="Z89" s="88">
        <v>148.6</v>
      </c>
      <c r="AA89" s="88">
        <v>0</v>
      </c>
      <c r="AB89" s="88">
        <v>91.5</v>
      </c>
      <c r="AC89" s="236"/>
    </row>
    <row r="90" spans="1:29" s="237" customFormat="1" ht="15.75">
      <c r="A90" s="563"/>
      <c r="B90" s="565"/>
      <c r="C90" s="567"/>
      <c r="D90" s="3" t="s">
        <v>98</v>
      </c>
      <c r="E90" s="25">
        <v>670.01</v>
      </c>
      <c r="F90" s="230"/>
      <c r="G90" s="30"/>
      <c r="H90" s="29"/>
      <c r="I90" s="91"/>
      <c r="J90" s="231">
        <v>85.42307692307692</v>
      </c>
      <c r="K90" s="232">
        <v>65.353076923076927</v>
      </c>
      <c r="L90" s="232">
        <v>33</v>
      </c>
      <c r="M90" s="232">
        <v>8.3000000000000007</v>
      </c>
      <c r="N90" s="232">
        <v>69</v>
      </c>
      <c r="O90" s="232">
        <v>14.491</v>
      </c>
      <c r="P90" s="232">
        <v>1.8</v>
      </c>
      <c r="Q90" s="95" t="s">
        <v>57</v>
      </c>
      <c r="R90" s="22">
        <v>60</v>
      </c>
      <c r="S90" s="15"/>
      <c r="T90" s="233">
        <v>5</v>
      </c>
      <c r="U90" s="234">
        <v>5.3</v>
      </c>
      <c r="V90" s="22" t="s">
        <v>54</v>
      </c>
      <c r="W90" s="97">
        <v>5</v>
      </c>
      <c r="X90" s="97" t="s">
        <v>58</v>
      </c>
      <c r="Y90" s="98" t="s">
        <v>122</v>
      </c>
      <c r="Z90" s="99">
        <v>149.19999999999999</v>
      </c>
      <c r="AA90" s="99"/>
      <c r="AB90" s="99">
        <v>91.6</v>
      </c>
      <c r="AC90" s="235"/>
    </row>
    <row r="91" spans="1:29" s="72" customFormat="1" ht="15.75">
      <c r="A91" s="563"/>
      <c r="B91" s="566"/>
      <c r="C91" s="567"/>
      <c r="D91" s="2" t="s">
        <v>304</v>
      </c>
      <c r="E91" s="24">
        <v>652.67428571428559</v>
      </c>
      <c r="F91" s="224">
        <v>0</v>
      </c>
      <c r="G91" s="81"/>
      <c r="H91" s="82"/>
      <c r="I91" s="83">
        <v>2</v>
      </c>
      <c r="J91" s="229">
        <v>85.8</v>
      </c>
      <c r="K91" s="225">
        <v>64.599999999999994</v>
      </c>
      <c r="L91" s="225">
        <v>45</v>
      </c>
      <c r="M91" s="225">
        <v>6.3</v>
      </c>
      <c r="N91" s="225">
        <v>64</v>
      </c>
      <c r="O91" s="225">
        <v>15</v>
      </c>
      <c r="P91" s="225">
        <v>1.8</v>
      </c>
      <c r="Q91" s="10" t="s">
        <v>57</v>
      </c>
      <c r="R91" s="2">
        <v>54</v>
      </c>
      <c r="S91" s="12"/>
      <c r="T91" s="227"/>
      <c r="U91" s="227"/>
      <c r="V91" s="2"/>
      <c r="W91" s="86"/>
      <c r="X91" s="86"/>
      <c r="Y91" s="87" t="s">
        <v>119</v>
      </c>
      <c r="Z91" s="88">
        <v>150.9</v>
      </c>
      <c r="AA91" s="88">
        <v>0</v>
      </c>
      <c r="AB91" s="88">
        <v>90</v>
      </c>
      <c r="AC91" s="236"/>
    </row>
    <row r="92" spans="1:29" s="180" customFormat="1" ht="45.75">
      <c r="A92" s="563">
        <v>45</v>
      </c>
      <c r="B92" s="564" t="s">
        <v>321</v>
      </c>
      <c r="C92" s="568" t="s">
        <v>322</v>
      </c>
      <c r="D92" s="2" t="s">
        <v>248</v>
      </c>
      <c r="E92" s="23">
        <v>706.78044819413094</v>
      </c>
      <c r="F92" s="23">
        <v>3.6771992717663489</v>
      </c>
      <c r="G92" s="23">
        <v>4.3328914321439083</v>
      </c>
      <c r="H92" s="23" t="s">
        <v>64</v>
      </c>
      <c r="I92" s="178">
        <v>2</v>
      </c>
      <c r="J92" s="5">
        <v>82.730769230769241</v>
      </c>
      <c r="K92" s="5">
        <v>70.443692307692302</v>
      </c>
      <c r="L92" s="5">
        <v>25</v>
      </c>
      <c r="M92" s="5">
        <v>8.1999999999999993</v>
      </c>
      <c r="N92" s="5">
        <v>70</v>
      </c>
      <c r="O92" s="5">
        <v>10.53</v>
      </c>
      <c r="P92" s="5">
        <v>1.8</v>
      </c>
      <c r="Q92" s="5" t="s">
        <v>278</v>
      </c>
      <c r="R92" s="5" t="s">
        <v>279</v>
      </c>
      <c r="S92" s="6" t="s">
        <v>323</v>
      </c>
      <c r="T92" s="179">
        <v>3</v>
      </c>
      <c r="U92" s="123">
        <v>3.75</v>
      </c>
      <c r="V92" s="179" t="s">
        <v>49</v>
      </c>
      <c r="W92" s="179">
        <v>5</v>
      </c>
      <c r="X92" s="179" t="s">
        <v>50</v>
      </c>
      <c r="Y92" s="179" t="s">
        <v>121</v>
      </c>
      <c r="Z92" s="124">
        <v>160.45454545454547</v>
      </c>
      <c r="AA92" s="124">
        <v>0.18181818181818699</v>
      </c>
      <c r="AB92" s="124">
        <v>100.46818181818183</v>
      </c>
      <c r="AC92" s="124">
        <v>1.7</v>
      </c>
    </row>
    <row r="93" spans="1:29" s="180" customFormat="1" ht="15.75">
      <c r="A93" s="563"/>
      <c r="B93" s="565"/>
      <c r="C93" s="569"/>
      <c r="D93" s="2" t="s">
        <v>251</v>
      </c>
      <c r="E93" s="23">
        <v>764.16654719108737</v>
      </c>
      <c r="F93" s="23">
        <v>5.4464835776965703</v>
      </c>
      <c r="G93" s="23">
        <v>1.9794260748778869</v>
      </c>
      <c r="H93" s="23" t="s">
        <v>65</v>
      </c>
      <c r="I93" s="178">
        <v>2</v>
      </c>
      <c r="J93" s="5">
        <v>82.884615384615387</v>
      </c>
      <c r="K93" s="5">
        <v>70.740923076923067</v>
      </c>
      <c r="L93" s="5">
        <v>42</v>
      </c>
      <c r="M93" s="5">
        <v>11.8</v>
      </c>
      <c r="N93" s="5">
        <v>85</v>
      </c>
      <c r="O93" s="5">
        <v>11.614000000000001</v>
      </c>
      <c r="P93" s="5">
        <v>1.7</v>
      </c>
      <c r="Q93" s="5" t="s">
        <v>229</v>
      </c>
      <c r="R93" s="5"/>
      <c r="S93" s="6"/>
      <c r="T93" s="179">
        <v>3</v>
      </c>
      <c r="U93" s="123">
        <v>4</v>
      </c>
      <c r="V93" s="179" t="s">
        <v>49</v>
      </c>
      <c r="W93" s="179">
        <v>5</v>
      </c>
      <c r="X93" s="179" t="s">
        <v>58</v>
      </c>
      <c r="Y93" s="179" t="s">
        <v>121</v>
      </c>
      <c r="Z93" s="124">
        <v>158.09090909090909</v>
      </c>
      <c r="AA93" s="124">
        <v>0.27272727272728048</v>
      </c>
      <c r="AB93" s="124">
        <v>103.94545454545455</v>
      </c>
      <c r="AC93" s="124">
        <v>1.486842105263158</v>
      </c>
    </row>
    <row r="94" spans="1:29" s="184" customFormat="1" ht="15.75">
      <c r="A94" s="563"/>
      <c r="B94" s="565"/>
      <c r="C94" s="569"/>
      <c r="D94" s="22" t="s">
        <v>275</v>
      </c>
      <c r="E94" s="136">
        <f>AVERAGE(E92:E93)</f>
        <v>735.47349769260916</v>
      </c>
      <c r="F94" s="136">
        <f>AVERAGE(F92:F93)</f>
        <v>4.56184142473146</v>
      </c>
      <c r="G94" s="136"/>
      <c r="H94" s="136"/>
      <c r="I94" s="181"/>
      <c r="J94" s="93">
        <v>82.730769230769241</v>
      </c>
      <c r="K94" s="93">
        <v>70.443692307692302</v>
      </c>
      <c r="L94" s="93">
        <v>25</v>
      </c>
      <c r="M94" s="93">
        <v>8.1999999999999993</v>
      </c>
      <c r="N94" s="93">
        <v>70</v>
      </c>
      <c r="O94" s="93">
        <v>10.53</v>
      </c>
      <c r="P94" s="93">
        <v>1.8</v>
      </c>
      <c r="Q94" s="93" t="s">
        <v>281</v>
      </c>
      <c r="R94" s="93" t="s">
        <v>282</v>
      </c>
      <c r="S94" s="7"/>
      <c r="T94" s="182">
        <v>3</v>
      </c>
      <c r="U94" s="122">
        <v>4</v>
      </c>
      <c r="V94" s="182" t="s">
        <v>49</v>
      </c>
      <c r="W94" s="182">
        <v>5</v>
      </c>
      <c r="X94" s="182" t="s">
        <v>58</v>
      </c>
      <c r="Y94" s="182" t="s">
        <v>122</v>
      </c>
      <c r="Z94" s="183">
        <f>AVERAGE(Z92:Z93)</f>
        <v>159.27272727272728</v>
      </c>
      <c r="AA94" s="183">
        <f>AVERAGE(AA92:AA93)</f>
        <v>0.22727272727273373</v>
      </c>
      <c r="AB94" s="183">
        <f>AVERAGE(AB92:AB93)</f>
        <v>102.20681818181819</v>
      </c>
      <c r="AC94" s="183">
        <f>AVERAGE(AC92:AC93)</f>
        <v>1.5934210526315788</v>
      </c>
    </row>
    <row r="95" spans="1:29" s="180" customFormat="1" ht="15.75">
      <c r="A95" s="563"/>
      <c r="B95" s="565"/>
      <c r="C95" s="570"/>
      <c r="D95" s="2" t="s">
        <v>255</v>
      </c>
      <c r="E95" s="23">
        <v>723.57791423001936</v>
      </c>
      <c r="F95" s="23">
        <v>3.2054987923190135</v>
      </c>
      <c r="G95" s="23"/>
      <c r="H95" s="23" t="s">
        <v>56</v>
      </c>
      <c r="I95" s="178">
        <v>1</v>
      </c>
      <c r="J95" s="5"/>
      <c r="K95" s="5"/>
      <c r="L95" s="5"/>
      <c r="M95" s="5"/>
      <c r="N95" s="5"/>
      <c r="O95" s="5"/>
      <c r="P95" s="5"/>
      <c r="Q95" s="5"/>
      <c r="R95" s="5"/>
      <c r="S95" s="6"/>
      <c r="T95" s="179"/>
      <c r="U95" s="123"/>
      <c r="V95" s="179"/>
      <c r="W95" s="179"/>
      <c r="X95" s="179"/>
      <c r="Y95" s="179"/>
      <c r="Z95" s="124">
        <v>158.09090909090909</v>
      </c>
      <c r="AA95" s="124">
        <v>0.2</v>
      </c>
      <c r="AB95" s="124">
        <v>104.01666666666668</v>
      </c>
      <c r="AC95" s="124"/>
    </row>
    <row r="96" spans="1:29" s="180" customFormat="1" ht="15.75" customHeight="1">
      <c r="A96" s="563" t="s">
        <v>113</v>
      </c>
      <c r="B96" s="565"/>
      <c r="C96" s="571" t="s">
        <v>324</v>
      </c>
      <c r="D96" s="2" t="s">
        <v>248</v>
      </c>
      <c r="E96" s="23">
        <v>681.71252035991608</v>
      </c>
      <c r="F96" s="23">
        <v>0</v>
      </c>
      <c r="G96" s="23"/>
      <c r="H96" s="23"/>
      <c r="I96" s="178">
        <v>7</v>
      </c>
      <c r="J96" s="5">
        <v>85.192307692307693</v>
      </c>
      <c r="K96" s="5">
        <v>73.087461538461554</v>
      </c>
      <c r="L96" s="5">
        <v>32</v>
      </c>
      <c r="M96" s="5">
        <v>6.8</v>
      </c>
      <c r="N96" s="5">
        <v>80</v>
      </c>
      <c r="O96" s="5">
        <v>13.877000000000001</v>
      </c>
      <c r="P96" s="5">
        <v>1.7</v>
      </c>
      <c r="Q96" s="5" t="s">
        <v>229</v>
      </c>
      <c r="R96" s="5">
        <v>66</v>
      </c>
      <c r="S96" s="6"/>
      <c r="T96" s="179">
        <v>3</v>
      </c>
      <c r="U96" s="123">
        <v>3.75</v>
      </c>
      <c r="V96" s="179" t="s">
        <v>49</v>
      </c>
      <c r="W96" s="179">
        <v>3</v>
      </c>
      <c r="X96" s="179" t="s">
        <v>50</v>
      </c>
      <c r="Y96" s="179" t="s">
        <v>274</v>
      </c>
      <c r="Z96" s="124">
        <v>160.27272727272728</v>
      </c>
      <c r="AA96" s="124">
        <v>0</v>
      </c>
      <c r="AB96" s="124">
        <v>96.25</v>
      </c>
      <c r="AC96" s="124"/>
    </row>
    <row r="97" spans="1:29" s="180" customFormat="1" ht="15.75">
      <c r="A97" s="563"/>
      <c r="B97" s="565"/>
      <c r="C97" s="569"/>
      <c r="D97" s="2" t="s">
        <v>251</v>
      </c>
      <c r="E97" s="23">
        <v>724.69609347193011</v>
      </c>
      <c r="F97" s="23">
        <v>0</v>
      </c>
      <c r="G97" s="23"/>
      <c r="H97" s="23"/>
      <c r="I97" s="178">
        <v>15</v>
      </c>
      <c r="J97" s="5">
        <v>85.461538461538453</v>
      </c>
      <c r="K97" s="5">
        <v>68.209961538461542</v>
      </c>
      <c r="L97" s="5">
        <v>43</v>
      </c>
      <c r="M97" s="5">
        <v>13.2</v>
      </c>
      <c r="N97" s="5">
        <v>90</v>
      </c>
      <c r="O97" s="5">
        <v>12.11</v>
      </c>
      <c r="P97" s="5">
        <v>1.7</v>
      </c>
      <c r="Q97" s="5" t="s">
        <v>229</v>
      </c>
      <c r="R97" s="5"/>
      <c r="S97" s="6"/>
      <c r="T97" s="179">
        <v>5</v>
      </c>
      <c r="U97" s="123">
        <v>5.75</v>
      </c>
      <c r="V97" s="179" t="s">
        <v>54</v>
      </c>
      <c r="W97" s="179">
        <v>5</v>
      </c>
      <c r="X97" s="179" t="s">
        <v>50</v>
      </c>
      <c r="Y97" s="179" t="s">
        <v>121</v>
      </c>
      <c r="Z97" s="124">
        <v>157.81818181818181</v>
      </c>
      <c r="AA97" s="124">
        <v>0</v>
      </c>
      <c r="AB97" s="124">
        <v>102.85454545454546</v>
      </c>
      <c r="AC97" s="124"/>
    </row>
    <row r="98" spans="1:29" s="180" customFormat="1" ht="15.75">
      <c r="A98" s="563"/>
      <c r="B98" s="565"/>
      <c r="C98" s="569"/>
      <c r="D98" s="2" t="s">
        <v>285</v>
      </c>
      <c r="E98" s="23">
        <v>703.2043069159231</v>
      </c>
      <c r="F98" s="23"/>
      <c r="G98" s="23"/>
      <c r="H98" s="23"/>
      <c r="I98" s="178"/>
      <c r="J98" s="5"/>
      <c r="K98" s="5"/>
      <c r="L98" s="5"/>
      <c r="M98" s="5"/>
      <c r="N98" s="5"/>
      <c r="O98" s="5"/>
      <c r="P98" s="5"/>
      <c r="Q98" s="5"/>
      <c r="R98" s="5"/>
      <c r="S98" s="6"/>
      <c r="T98" s="179"/>
      <c r="U98" s="123"/>
      <c r="V98" s="179"/>
      <c r="W98" s="179"/>
      <c r="X98" s="179"/>
      <c r="Y98" s="179"/>
      <c r="Z98" s="124"/>
      <c r="AA98" s="124"/>
      <c r="AB98" s="124"/>
      <c r="AC98" s="124"/>
    </row>
    <row r="99" spans="1:29" s="180" customFormat="1" ht="15.75">
      <c r="A99" s="563"/>
      <c r="B99" s="566"/>
      <c r="C99" s="570"/>
      <c r="D99" s="2" t="s">
        <v>255</v>
      </c>
      <c r="E99" s="23">
        <v>701.10403292181081</v>
      </c>
      <c r="F99" s="23">
        <v>0</v>
      </c>
      <c r="G99" s="23"/>
      <c r="H99" s="23"/>
      <c r="I99" s="178">
        <v>2</v>
      </c>
      <c r="J99" s="5"/>
      <c r="K99" s="5"/>
      <c r="L99" s="5"/>
      <c r="M99" s="5"/>
      <c r="N99" s="5"/>
      <c r="O99" s="5"/>
      <c r="P99" s="5"/>
      <c r="Q99" s="5"/>
      <c r="R99" s="5"/>
      <c r="S99" s="6"/>
      <c r="T99" s="179"/>
      <c r="U99" s="123"/>
      <c r="V99" s="179"/>
      <c r="W99" s="179"/>
      <c r="X99" s="179"/>
      <c r="Y99" s="179"/>
      <c r="Z99" s="124">
        <v>157.11111111111111</v>
      </c>
      <c r="AA99" s="124">
        <v>0</v>
      </c>
      <c r="AB99" s="124">
        <v>104.03333333333333</v>
      </c>
      <c r="AC99" s="124"/>
    </row>
    <row r="100" spans="1:29" s="89" customFormat="1" ht="15.75" customHeight="1">
      <c r="A100" s="563">
        <v>46</v>
      </c>
      <c r="B100" s="564" t="s">
        <v>325</v>
      </c>
      <c r="C100" s="567" t="s">
        <v>326</v>
      </c>
      <c r="D100" s="2" t="s">
        <v>300</v>
      </c>
      <c r="E100" s="238">
        <v>774.58115724496417</v>
      </c>
      <c r="F100" s="239">
        <v>0.74987747913664715</v>
      </c>
      <c r="G100" s="81">
        <v>-4.0085909512163873</v>
      </c>
      <c r="H100" s="82" t="s">
        <v>84</v>
      </c>
      <c r="I100" s="83">
        <v>4</v>
      </c>
      <c r="J100" s="126">
        <v>84.6</v>
      </c>
      <c r="K100" s="5">
        <v>73.099999999999994</v>
      </c>
      <c r="L100" s="5">
        <v>13</v>
      </c>
      <c r="M100" s="5">
        <v>1.2</v>
      </c>
      <c r="N100" s="5">
        <v>78</v>
      </c>
      <c r="O100" s="5">
        <v>16</v>
      </c>
      <c r="P100" s="5">
        <v>1.8</v>
      </c>
      <c r="Q100" s="101" t="s">
        <v>74</v>
      </c>
      <c r="R100" s="2"/>
      <c r="S100" s="12"/>
      <c r="T100" s="85">
        <v>3</v>
      </c>
      <c r="U100" s="86">
        <v>5</v>
      </c>
      <c r="V100" s="240" t="s">
        <v>54</v>
      </c>
      <c r="W100" s="86">
        <v>5</v>
      </c>
      <c r="X100" s="86" t="s">
        <v>50</v>
      </c>
      <c r="Y100" s="2" t="s">
        <v>81</v>
      </c>
      <c r="Z100" s="151">
        <v>161.33333333333334</v>
      </c>
      <c r="AA100" s="151">
        <v>0</v>
      </c>
      <c r="AB100" s="151">
        <v>116.64833333333333</v>
      </c>
      <c r="AC100" s="88"/>
    </row>
    <row r="101" spans="1:29" s="89" customFormat="1" ht="15.75">
      <c r="A101" s="563"/>
      <c r="B101" s="565"/>
      <c r="C101" s="567"/>
      <c r="D101" s="2" t="s">
        <v>302</v>
      </c>
      <c r="E101" s="238">
        <v>878.7</v>
      </c>
      <c r="F101" s="239">
        <v>1.23</v>
      </c>
      <c r="G101" s="81">
        <v>-0.93909865481696797</v>
      </c>
      <c r="H101" s="82" t="s">
        <v>83</v>
      </c>
      <c r="I101" s="83">
        <v>5</v>
      </c>
      <c r="J101" s="126">
        <v>84.4</v>
      </c>
      <c r="K101" s="5">
        <v>75.7</v>
      </c>
      <c r="L101" s="5">
        <v>10</v>
      </c>
      <c r="M101" s="5">
        <v>0.6</v>
      </c>
      <c r="N101" s="5">
        <v>76</v>
      </c>
      <c r="O101" s="5">
        <v>17.3</v>
      </c>
      <c r="P101" s="5">
        <v>1.8</v>
      </c>
      <c r="Q101" s="101" t="s">
        <v>53</v>
      </c>
      <c r="R101" s="88"/>
      <c r="S101" s="13"/>
      <c r="T101" s="85">
        <v>5</v>
      </c>
      <c r="U101" s="154">
        <v>4.75</v>
      </c>
      <c r="V101" s="240" t="s">
        <v>54</v>
      </c>
      <c r="W101" s="86">
        <v>5</v>
      </c>
      <c r="X101" s="86" t="s">
        <v>55</v>
      </c>
      <c r="Y101" s="2" t="s">
        <v>166</v>
      </c>
      <c r="Z101" s="151">
        <v>161</v>
      </c>
      <c r="AA101" s="151">
        <v>-4</v>
      </c>
      <c r="AB101" s="151">
        <v>121</v>
      </c>
      <c r="AC101" s="88"/>
    </row>
    <row r="102" spans="1:29" s="100" customFormat="1" ht="15.75">
      <c r="A102" s="563"/>
      <c r="B102" s="565"/>
      <c r="C102" s="567"/>
      <c r="D102" s="3" t="s">
        <v>98</v>
      </c>
      <c r="E102" s="241">
        <v>826.64057862248205</v>
      </c>
      <c r="F102" s="242">
        <v>0.98993873956832357</v>
      </c>
      <c r="G102" s="30">
        <v>-2.4738448030166778</v>
      </c>
      <c r="H102" s="29"/>
      <c r="I102" s="91"/>
      <c r="J102" s="128">
        <v>84.6</v>
      </c>
      <c r="K102" s="93">
        <v>73.099999999999994</v>
      </c>
      <c r="L102" s="93">
        <v>13</v>
      </c>
      <c r="M102" s="93">
        <v>1.2</v>
      </c>
      <c r="N102" s="93">
        <v>78</v>
      </c>
      <c r="O102" s="93">
        <v>16</v>
      </c>
      <c r="P102" s="93">
        <v>1.8</v>
      </c>
      <c r="Q102" s="243" t="s">
        <v>74</v>
      </c>
      <c r="R102" s="99"/>
      <c r="S102" s="16"/>
      <c r="T102" s="96">
        <v>5</v>
      </c>
      <c r="U102" s="97">
        <v>5</v>
      </c>
      <c r="V102" s="244" t="s">
        <v>54</v>
      </c>
      <c r="W102" s="97">
        <v>5</v>
      </c>
      <c r="X102" s="97" t="s">
        <v>50</v>
      </c>
      <c r="Y102" s="22" t="s">
        <v>81</v>
      </c>
      <c r="Z102" s="153">
        <v>161.16666666666669</v>
      </c>
      <c r="AA102" s="153">
        <v>-2</v>
      </c>
      <c r="AB102" s="153">
        <v>118.82416666666666</v>
      </c>
      <c r="AC102" s="99"/>
    </row>
    <row r="103" spans="1:29" s="89" customFormat="1" ht="15.75">
      <c r="A103" s="563"/>
      <c r="B103" s="565"/>
      <c r="C103" s="567"/>
      <c r="D103" s="2" t="s">
        <v>304</v>
      </c>
      <c r="E103" s="238">
        <v>872.66936274509817</v>
      </c>
      <c r="F103" s="239">
        <v>1.6978630398669325</v>
      </c>
      <c r="G103" s="81"/>
      <c r="H103" s="82" t="s">
        <v>83</v>
      </c>
      <c r="I103" s="83">
        <v>1</v>
      </c>
      <c r="J103" s="126"/>
      <c r="K103" s="5"/>
      <c r="L103" s="5"/>
      <c r="M103" s="5"/>
      <c r="N103" s="5"/>
      <c r="O103" s="5"/>
      <c r="P103" s="5"/>
      <c r="Q103" s="101"/>
      <c r="R103" s="88"/>
      <c r="S103" s="13"/>
      <c r="T103" s="85"/>
      <c r="U103" s="154"/>
      <c r="V103" s="240"/>
      <c r="W103" s="86"/>
      <c r="X103" s="86"/>
      <c r="Y103" s="2"/>
      <c r="Z103" s="151">
        <v>160.33333333333334</v>
      </c>
      <c r="AA103" s="151">
        <v>-3</v>
      </c>
      <c r="AB103" s="151">
        <v>120.34</v>
      </c>
      <c r="AC103" s="88"/>
    </row>
    <row r="104" spans="1:29" s="89" customFormat="1" ht="15.75">
      <c r="A104" s="563" t="s">
        <v>113</v>
      </c>
      <c r="B104" s="565"/>
      <c r="C104" s="564" t="s">
        <v>327</v>
      </c>
      <c r="D104" s="2" t="s">
        <v>300</v>
      </c>
      <c r="E104" s="238">
        <v>768.81597935974162</v>
      </c>
      <c r="F104" s="239">
        <v>0</v>
      </c>
      <c r="G104" s="81"/>
      <c r="H104" s="82"/>
      <c r="I104" s="83">
        <v>5</v>
      </c>
      <c r="J104" s="126">
        <v>84.7</v>
      </c>
      <c r="K104" s="5">
        <v>70.099999999999994</v>
      </c>
      <c r="L104" s="5">
        <v>37</v>
      </c>
      <c r="M104" s="5">
        <v>5.3</v>
      </c>
      <c r="N104" s="5">
        <v>81</v>
      </c>
      <c r="O104" s="5">
        <v>17.899999999999999</v>
      </c>
      <c r="P104" s="5">
        <v>2</v>
      </c>
      <c r="Q104" s="101"/>
      <c r="R104" s="2"/>
      <c r="S104" s="12"/>
      <c r="T104" s="85"/>
      <c r="U104" s="154"/>
      <c r="V104" s="240"/>
      <c r="W104" s="86"/>
      <c r="X104" s="86"/>
      <c r="Y104" s="2"/>
      <c r="Z104" s="151">
        <v>161.16666666666666</v>
      </c>
      <c r="AA104" s="151">
        <v>0</v>
      </c>
      <c r="AB104" s="151">
        <v>116.96833333333332</v>
      </c>
      <c r="AC104" s="88"/>
    </row>
    <row r="105" spans="1:29" s="89" customFormat="1" ht="15.75">
      <c r="A105" s="563"/>
      <c r="B105" s="565"/>
      <c r="C105" s="565"/>
      <c r="D105" s="2" t="s">
        <v>302</v>
      </c>
      <c r="E105" s="238">
        <v>868</v>
      </c>
      <c r="F105" s="239">
        <v>0</v>
      </c>
      <c r="G105" s="81"/>
      <c r="H105" s="82"/>
      <c r="I105" s="83">
        <v>6</v>
      </c>
      <c r="J105" s="126">
        <v>81.599999999999994</v>
      </c>
      <c r="K105" s="5">
        <v>73.7</v>
      </c>
      <c r="L105" s="5">
        <v>9</v>
      </c>
      <c r="M105" s="5">
        <v>1</v>
      </c>
      <c r="N105" s="5">
        <v>70</v>
      </c>
      <c r="O105" s="5">
        <v>16.2</v>
      </c>
      <c r="P105" s="5">
        <v>2.2000000000000002</v>
      </c>
      <c r="Q105" s="101" t="s">
        <v>74</v>
      </c>
      <c r="R105" s="2"/>
      <c r="S105" s="12"/>
      <c r="T105" s="85">
        <v>1</v>
      </c>
      <c r="U105" s="154">
        <v>2</v>
      </c>
      <c r="V105" s="240" t="s">
        <v>50</v>
      </c>
      <c r="W105" s="86">
        <v>5</v>
      </c>
      <c r="X105" s="86" t="s">
        <v>55</v>
      </c>
      <c r="Y105" s="2" t="s">
        <v>81</v>
      </c>
      <c r="Z105" s="151">
        <v>165</v>
      </c>
      <c r="AA105" s="151">
        <v>0</v>
      </c>
      <c r="AB105" s="151">
        <v>120</v>
      </c>
      <c r="AC105" s="88"/>
    </row>
    <row r="106" spans="1:29" s="100" customFormat="1" ht="15.75">
      <c r="A106" s="563"/>
      <c r="B106" s="565"/>
      <c r="C106" s="565"/>
      <c r="D106" s="3" t="s">
        <v>98</v>
      </c>
      <c r="E106" s="241">
        <f>AVERAGE(E104:E105)</f>
        <v>818.40798967987075</v>
      </c>
      <c r="F106" s="242"/>
      <c r="G106" s="30"/>
      <c r="H106" s="29"/>
      <c r="I106" s="91"/>
      <c r="J106" s="128">
        <v>81.599999999999994</v>
      </c>
      <c r="K106" s="93">
        <v>73.7</v>
      </c>
      <c r="L106" s="93">
        <v>9</v>
      </c>
      <c r="M106" s="93">
        <v>1</v>
      </c>
      <c r="N106" s="93">
        <v>70</v>
      </c>
      <c r="O106" s="93">
        <v>16.2</v>
      </c>
      <c r="P106" s="93">
        <v>2.2000000000000002</v>
      </c>
      <c r="Q106" s="243" t="s">
        <v>74</v>
      </c>
      <c r="R106" s="22"/>
      <c r="S106" s="15"/>
      <c r="T106" s="96">
        <v>1</v>
      </c>
      <c r="U106" s="155">
        <v>2</v>
      </c>
      <c r="V106" s="244" t="s">
        <v>50</v>
      </c>
      <c r="W106" s="97">
        <v>5</v>
      </c>
      <c r="X106" s="97" t="s">
        <v>55</v>
      </c>
      <c r="Y106" s="22" t="s">
        <v>81</v>
      </c>
      <c r="Z106" s="153">
        <f>AVERAGE(Z104:Z105)</f>
        <v>163.08333333333331</v>
      </c>
      <c r="AA106" s="153">
        <f>AVERAGE(AA104:AA105)</f>
        <v>0</v>
      </c>
      <c r="AB106" s="153">
        <f>AVERAGE(AB104:AB105)</f>
        <v>118.48416666666665</v>
      </c>
      <c r="AC106" s="99"/>
    </row>
    <row r="107" spans="1:29" s="72" customFormat="1" ht="15.75">
      <c r="A107" s="563"/>
      <c r="B107" s="566"/>
      <c r="C107" s="566"/>
      <c r="D107" s="2" t="s">
        <v>304</v>
      </c>
      <c r="E107" s="238">
        <v>858.09553921568624</v>
      </c>
      <c r="F107" s="239">
        <v>0</v>
      </c>
      <c r="G107" s="81"/>
      <c r="H107" s="82"/>
      <c r="I107" s="83">
        <v>2</v>
      </c>
      <c r="J107" s="126"/>
      <c r="K107" s="5"/>
      <c r="L107" s="5"/>
      <c r="M107" s="5"/>
      <c r="N107" s="5"/>
      <c r="O107" s="5"/>
      <c r="P107" s="5"/>
      <c r="Q107" s="101"/>
      <c r="R107" s="139"/>
      <c r="S107" s="160"/>
      <c r="T107" s="85"/>
      <c r="U107" s="154"/>
      <c r="V107" s="240"/>
      <c r="W107" s="86"/>
      <c r="X107" s="86"/>
      <c r="Y107" s="2"/>
      <c r="Z107" s="151">
        <v>163</v>
      </c>
      <c r="AA107" s="151"/>
      <c r="AB107" s="151">
        <v>119.34400000000001</v>
      </c>
      <c r="AC107" s="88"/>
    </row>
  </sheetData>
  <mergeCells count="75">
    <mergeCell ref="B1:AC1"/>
    <mergeCell ref="A2:A3"/>
    <mergeCell ref="B2:B3"/>
    <mergeCell ref="C2:C3"/>
    <mergeCell ref="D2:D3"/>
    <mergeCell ref="E2:I2"/>
    <mergeCell ref="J2:R2"/>
    <mergeCell ref="S2:S3"/>
    <mergeCell ref="Z2:Z3"/>
    <mergeCell ref="AA2:AA3"/>
    <mergeCell ref="AB2:AB3"/>
    <mergeCell ref="AC2:AC3"/>
    <mergeCell ref="T2:Y2"/>
    <mergeCell ref="A4:A7"/>
    <mergeCell ref="B4:B19"/>
    <mergeCell ref="C4:C7"/>
    <mergeCell ref="A8:A11"/>
    <mergeCell ref="C8:C11"/>
    <mergeCell ref="A12:A15"/>
    <mergeCell ref="C12:C15"/>
    <mergeCell ref="C24:C27"/>
    <mergeCell ref="A28:A31"/>
    <mergeCell ref="C28:C31"/>
    <mergeCell ref="A16:A19"/>
    <mergeCell ref="C16:C19"/>
    <mergeCell ref="A20:A23"/>
    <mergeCell ref="B20:B35"/>
    <mergeCell ref="C20:C23"/>
    <mergeCell ref="A24:A27"/>
    <mergeCell ref="C40:C43"/>
    <mergeCell ref="A44:A47"/>
    <mergeCell ref="C44:C47"/>
    <mergeCell ref="A32:A35"/>
    <mergeCell ref="C32:C35"/>
    <mergeCell ref="A36:A39"/>
    <mergeCell ref="B36:B47"/>
    <mergeCell ref="C36:C39"/>
    <mergeCell ref="A40:A43"/>
    <mergeCell ref="A48:A51"/>
    <mergeCell ref="B48:B55"/>
    <mergeCell ref="C48:C51"/>
    <mergeCell ref="A52:A55"/>
    <mergeCell ref="C52:C55"/>
    <mergeCell ref="A56:A59"/>
    <mergeCell ref="B56:B63"/>
    <mergeCell ref="C56:C59"/>
    <mergeCell ref="A60:A63"/>
    <mergeCell ref="C60:C63"/>
    <mergeCell ref="A64:A67"/>
    <mergeCell ref="B64:B75"/>
    <mergeCell ref="C64:C67"/>
    <mergeCell ref="A68:A71"/>
    <mergeCell ref="C68:C71"/>
    <mergeCell ref="A72:A75"/>
    <mergeCell ref="C72:C75"/>
    <mergeCell ref="A76:A79"/>
    <mergeCell ref="B76:B83"/>
    <mergeCell ref="C76:C79"/>
    <mergeCell ref="A80:A83"/>
    <mergeCell ref="C80:C83"/>
    <mergeCell ref="A84:A87"/>
    <mergeCell ref="B84:B91"/>
    <mergeCell ref="C84:C87"/>
    <mergeCell ref="A88:A91"/>
    <mergeCell ref="C88:C91"/>
    <mergeCell ref="A92:A95"/>
    <mergeCell ref="B92:B99"/>
    <mergeCell ref="C92:C95"/>
    <mergeCell ref="A96:A99"/>
    <mergeCell ref="C96:C99"/>
    <mergeCell ref="A100:A103"/>
    <mergeCell ref="B100:B107"/>
    <mergeCell ref="C100:C103"/>
    <mergeCell ref="A104:A107"/>
    <mergeCell ref="C104:C107"/>
  </mergeCells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topLeftCell="A43" workbookViewId="0">
      <selection activeCell="K59" sqref="K59"/>
    </sheetView>
  </sheetViews>
  <sheetFormatPr defaultRowHeight="14.25"/>
  <cols>
    <col min="1" max="16384" width="9" style="89"/>
  </cols>
  <sheetData>
    <row r="1" spans="1:29" ht="25.5">
      <c r="B1" s="601" t="s">
        <v>328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</row>
    <row r="2" spans="1:29" s="72" customFormat="1">
      <c r="A2" s="563" t="s">
        <v>329</v>
      </c>
      <c r="B2" s="579" t="s">
        <v>330</v>
      </c>
      <c r="C2" s="579" t="s">
        <v>0</v>
      </c>
      <c r="D2" s="580" t="s">
        <v>1</v>
      </c>
      <c r="E2" s="579" t="s">
        <v>23</v>
      </c>
      <c r="F2" s="581" t="s">
        <v>3</v>
      </c>
      <c r="G2" s="581"/>
      <c r="H2" s="582"/>
      <c r="I2" s="563"/>
      <c r="J2" s="563"/>
      <c r="K2" s="581" t="s">
        <v>24</v>
      </c>
      <c r="L2" s="581"/>
      <c r="M2" s="581"/>
      <c r="N2" s="581"/>
      <c r="O2" s="581"/>
      <c r="P2" s="581"/>
      <c r="Q2" s="581"/>
      <c r="R2" s="581"/>
      <c r="S2" s="581"/>
      <c r="T2" s="563" t="s">
        <v>25</v>
      </c>
      <c r="U2" s="563"/>
      <c r="V2" s="563"/>
      <c r="W2" s="563"/>
      <c r="X2" s="563"/>
      <c r="Y2" s="602"/>
      <c r="Z2" s="581" t="s">
        <v>26</v>
      </c>
      <c r="AA2" s="603" t="s">
        <v>27</v>
      </c>
      <c r="AB2" s="581" t="s">
        <v>2</v>
      </c>
      <c r="AC2" s="603" t="s">
        <v>28</v>
      </c>
    </row>
    <row r="3" spans="1:29" s="79" customFormat="1">
      <c r="A3" s="563"/>
      <c r="B3" s="579"/>
      <c r="C3" s="579"/>
      <c r="D3" s="580"/>
      <c r="E3" s="579"/>
      <c r="F3" s="73" t="s">
        <v>29</v>
      </c>
      <c r="G3" s="73" t="s">
        <v>30</v>
      </c>
      <c r="H3" s="74" t="s">
        <v>95</v>
      </c>
      <c r="I3" s="75" t="s">
        <v>31</v>
      </c>
      <c r="J3" s="75" t="s">
        <v>7</v>
      </c>
      <c r="K3" s="73" t="s">
        <v>32</v>
      </c>
      <c r="L3" s="73" t="s">
        <v>33</v>
      </c>
      <c r="M3" s="76" t="s">
        <v>34</v>
      </c>
      <c r="N3" s="73" t="s">
        <v>35</v>
      </c>
      <c r="O3" s="75" t="s">
        <v>36</v>
      </c>
      <c r="P3" s="73" t="s">
        <v>37</v>
      </c>
      <c r="Q3" s="73" t="s">
        <v>38</v>
      </c>
      <c r="R3" s="77" t="s">
        <v>39</v>
      </c>
      <c r="S3" s="75" t="s">
        <v>40</v>
      </c>
      <c r="T3" s="1" t="s">
        <v>41</v>
      </c>
      <c r="U3" s="1" t="s">
        <v>42</v>
      </c>
      <c r="V3" s="75" t="s">
        <v>43</v>
      </c>
      <c r="W3" s="75" t="s">
        <v>44</v>
      </c>
      <c r="X3" s="75" t="s">
        <v>45</v>
      </c>
      <c r="Y3" s="78" t="s">
        <v>46</v>
      </c>
      <c r="Z3" s="581"/>
      <c r="AA3" s="603"/>
      <c r="AB3" s="581"/>
      <c r="AC3" s="603"/>
    </row>
    <row r="4" spans="1:29" ht="15.75" customHeight="1">
      <c r="A4" s="563">
        <v>47</v>
      </c>
      <c r="B4" s="568" t="s">
        <v>331</v>
      </c>
      <c r="C4" s="568" t="s">
        <v>332</v>
      </c>
      <c r="D4" s="576" t="s">
        <v>333</v>
      </c>
      <c r="E4" s="2" t="s">
        <v>248</v>
      </c>
      <c r="F4" s="23">
        <v>686.42777511528095</v>
      </c>
      <c r="G4" s="23">
        <v>0.69167788687162401</v>
      </c>
      <c r="H4" s="5"/>
      <c r="I4" s="131" t="s">
        <v>334</v>
      </c>
      <c r="J4" s="21">
        <v>1</v>
      </c>
      <c r="K4" s="5">
        <v>84.192307692307693</v>
      </c>
      <c r="L4" s="5">
        <v>66.235384615384604</v>
      </c>
      <c r="M4" s="5">
        <v>1</v>
      </c>
      <c r="N4" s="5" t="s">
        <v>335</v>
      </c>
      <c r="O4" s="84">
        <v>100</v>
      </c>
      <c r="P4" s="5">
        <v>1.0102507311533599</v>
      </c>
      <c r="Q4" s="5">
        <v>1.7</v>
      </c>
      <c r="R4" s="5" t="s">
        <v>336</v>
      </c>
      <c r="S4" s="21" t="s">
        <v>337</v>
      </c>
      <c r="T4" s="246">
        <v>3</v>
      </c>
      <c r="U4" s="246">
        <v>5</v>
      </c>
      <c r="V4" s="123" t="s">
        <v>54</v>
      </c>
      <c r="W4" s="246">
        <v>5</v>
      </c>
      <c r="X4" s="246" t="s">
        <v>50</v>
      </c>
      <c r="Y4" s="246" t="s">
        <v>119</v>
      </c>
      <c r="Z4" s="5">
        <v>159.81818181818201</v>
      </c>
      <c r="AA4" s="5">
        <v>-0.5</v>
      </c>
      <c r="AB4" s="5">
        <v>90.65</v>
      </c>
      <c r="AC4" s="123">
        <v>1.9</v>
      </c>
    </row>
    <row r="5" spans="1:29" ht="15.75">
      <c r="A5" s="563"/>
      <c r="B5" s="569"/>
      <c r="C5" s="569"/>
      <c r="D5" s="576"/>
      <c r="E5" s="2" t="s">
        <v>251</v>
      </c>
      <c r="F5" s="23">
        <v>740.43419593073304</v>
      </c>
      <c r="G5" s="23">
        <v>2.1716830821322599</v>
      </c>
      <c r="H5" s="23"/>
      <c r="I5" s="23" t="s">
        <v>65</v>
      </c>
      <c r="J5" s="84">
        <v>2</v>
      </c>
      <c r="K5" s="5">
        <v>84.730769230769198</v>
      </c>
      <c r="L5" s="5">
        <v>66.473230769230796</v>
      </c>
      <c r="M5" s="5">
        <v>2</v>
      </c>
      <c r="N5" s="5" t="s">
        <v>335</v>
      </c>
      <c r="O5" s="5">
        <v>100</v>
      </c>
      <c r="P5" s="5">
        <v>1.31117773661274</v>
      </c>
      <c r="Q5" s="5">
        <v>1.7</v>
      </c>
      <c r="R5" s="5" t="s">
        <v>221</v>
      </c>
      <c r="S5" s="21"/>
      <c r="T5" s="246">
        <v>3</v>
      </c>
      <c r="U5" s="246">
        <v>4</v>
      </c>
      <c r="V5" s="123" t="s">
        <v>49</v>
      </c>
      <c r="W5" s="246">
        <v>5</v>
      </c>
      <c r="X5" s="246" t="s">
        <v>50</v>
      </c>
      <c r="Y5" s="246" t="s">
        <v>121</v>
      </c>
      <c r="Z5" s="5">
        <v>158.18181818181799</v>
      </c>
      <c r="AA5" s="5">
        <v>0.36363636363637403</v>
      </c>
      <c r="AB5" s="5">
        <v>95.490909090909099</v>
      </c>
      <c r="AC5" s="5">
        <v>1.86486486486486</v>
      </c>
    </row>
    <row r="6" spans="1:29" s="100" customFormat="1" ht="15.75">
      <c r="A6" s="563"/>
      <c r="B6" s="569"/>
      <c r="C6" s="569"/>
      <c r="D6" s="576"/>
      <c r="E6" s="22" t="s">
        <v>275</v>
      </c>
      <c r="F6" s="136">
        <f>AVERAGE(F4:F5)</f>
        <v>713.43098552300694</v>
      </c>
      <c r="G6" s="136">
        <f>AVERAGE(G4:G5)</f>
        <v>1.431680484501942</v>
      </c>
      <c r="H6" s="136"/>
      <c r="I6" s="136"/>
      <c r="J6" s="94"/>
      <c r="K6" s="93">
        <v>84.730769230769198</v>
      </c>
      <c r="L6" s="93">
        <v>66.473230769230796</v>
      </c>
      <c r="M6" s="93">
        <v>2</v>
      </c>
      <c r="N6" s="93" t="s">
        <v>338</v>
      </c>
      <c r="O6" s="93">
        <v>100</v>
      </c>
      <c r="P6" s="93">
        <v>1.31117773661274</v>
      </c>
      <c r="Q6" s="93">
        <v>1.7</v>
      </c>
      <c r="R6" s="93" t="s">
        <v>223</v>
      </c>
      <c r="S6" s="113" t="s">
        <v>339</v>
      </c>
      <c r="T6" s="247">
        <v>3</v>
      </c>
      <c r="U6" s="247">
        <v>5</v>
      </c>
      <c r="V6" s="122" t="s">
        <v>54</v>
      </c>
      <c r="W6" s="247">
        <v>5</v>
      </c>
      <c r="X6" s="247" t="s">
        <v>50</v>
      </c>
      <c r="Y6" s="122" t="s">
        <v>122</v>
      </c>
      <c r="Z6" s="93">
        <f>AVERAGE(Z4:Z5)</f>
        <v>159</v>
      </c>
      <c r="AA6" s="93">
        <f>AVERAGE(AA4:AA5)</f>
        <v>-6.8181818181812986E-2</v>
      </c>
      <c r="AB6" s="93">
        <f>AVERAGE(AB4:AB5)</f>
        <v>93.070454545454552</v>
      </c>
      <c r="AC6" s="93">
        <f>AVERAGE(AC4:AC5)</f>
        <v>1.88243243243243</v>
      </c>
    </row>
    <row r="7" spans="1:29" ht="15.75">
      <c r="A7" s="563"/>
      <c r="B7" s="569"/>
      <c r="C7" s="569"/>
      <c r="D7" s="576"/>
      <c r="E7" s="2" t="s">
        <v>255</v>
      </c>
      <c r="F7" s="23">
        <v>706.94234567901196</v>
      </c>
      <c r="G7" s="23">
        <v>0.83273130420754504</v>
      </c>
      <c r="H7" s="23"/>
      <c r="I7" s="131" t="s">
        <v>56</v>
      </c>
      <c r="J7" s="84">
        <v>1</v>
      </c>
      <c r="K7" s="5"/>
      <c r="L7" s="5"/>
      <c r="M7" s="5"/>
      <c r="N7" s="5"/>
      <c r="O7" s="84"/>
      <c r="P7" s="5"/>
      <c r="Q7" s="5"/>
      <c r="R7" s="5"/>
      <c r="S7" s="134"/>
      <c r="T7" s="18"/>
      <c r="U7" s="18"/>
      <c r="V7" s="123"/>
      <c r="W7" s="123"/>
      <c r="X7" s="123"/>
      <c r="Y7" s="123"/>
      <c r="Z7" s="5">
        <v>158.666666666667</v>
      </c>
      <c r="AA7" s="5">
        <v>0.9</v>
      </c>
      <c r="AB7" s="5">
        <v>99.1944444444444</v>
      </c>
      <c r="AC7" s="5"/>
    </row>
    <row r="8" spans="1:29" s="180" customFormat="1" ht="15.75" customHeight="1">
      <c r="A8" s="563" t="s">
        <v>340</v>
      </c>
      <c r="B8" s="569"/>
      <c r="C8" s="569"/>
      <c r="D8" s="594" t="s">
        <v>341</v>
      </c>
      <c r="E8" s="2" t="s">
        <v>248</v>
      </c>
      <c r="F8" s="23">
        <v>681.71252035991597</v>
      </c>
      <c r="G8" s="23">
        <v>0</v>
      </c>
      <c r="H8" s="23"/>
      <c r="I8" s="23"/>
      <c r="J8" s="123">
        <v>7</v>
      </c>
      <c r="K8" s="5">
        <v>85.192307692307693</v>
      </c>
      <c r="L8" s="5">
        <v>73.087461538461596</v>
      </c>
      <c r="M8" s="5">
        <v>32</v>
      </c>
      <c r="N8" s="5">
        <v>6.8</v>
      </c>
      <c r="O8" s="5">
        <v>80</v>
      </c>
      <c r="P8" s="5">
        <v>13.877000000000001</v>
      </c>
      <c r="Q8" s="5">
        <v>1.7</v>
      </c>
      <c r="R8" s="5" t="s">
        <v>229</v>
      </c>
      <c r="S8" s="5">
        <v>66</v>
      </c>
      <c r="T8" s="18">
        <v>3</v>
      </c>
      <c r="U8" s="123">
        <v>3.75</v>
      </c>
      <c r="V8" s="18" t="s">
        <v>49</v>
      </c>
      <c r="W8" s="18">
        <v>3</v>
      </c>
      <c r="X8" s="18" t="s">
        <v>50</v>
      </c>
      <c r="Y8" s="18" t="s">
        <v>121</v>
      </c>
      <c r="Z8" s="5">
        <v>160.272727272727</v>
      </c>
      <c r="AA8" s="5">
        <v>0</v>
      </c>
      <c r="AB8" s="5">
        <v>96.25</v>
      </c>
      <c r="AC8" s="5"/>
    </row>
    <row r="9" spans="1:29" s="180" customFormat="1" ht="15.75">
      <c r="A9" s="563"/>
      <c r="B9" s="569"/>
      <c r="C9" s="569"/>
      <c r="D9" s="594"/>
      <c r="E9" s="2" t="s">
        <v>251</v>
      </c>
      <c r="F9" s="23">
        <v>724.69609347193</v>
      </c>
      <c r="G9" s="23">
        <v>0</v>
      </c>
      <c r="H9" s="23"/>
      <c r="I9" s="23" t="s">
        <v>292</v>
      </c>
      <c r="J9" s="123">
        <v>15</v>
      </c>
      <c r="K9" s="5">
        <v>85.461538461538495</v>
      </c>
      <c r="L9" s="5">
        <v>68.209961538461499</v>
      </c>
      <c r="M9" s="5">
        <v>43</v>
      </c>
      <c r="N9" s="5">
        <v>13.2</v>
      </c>
      <c r="O9" s="5">
        <v>90</v>
      </c>
      <c r="P9" s="5">
        <v>12.11</v>
      </c>
      <c r="Q9" s="5">
        <v>1.7</v>
      </c>
      <c r="R9" s="5" t="s">
        <v>229</v>
      </c>
      <c r="S9" s="5"/>
      <c r="T9" s="18">
        <v>5</v>
      </c>
      <c r="U9" s="123">
        <v>5.75</v>
      </c>
      <c r="V9" s="18" t="s">
        <v>54</v>
      </c>
      <c r="W9" s="18">
        <v>5</v>
      </c>
      <c r="X9" s="18" t="s">
        <v>50</v>
      </c>
      <c r="Y9" s="18" t="s">
        <v>121</v>
      </c>
      <c r="Z9" s="5">
        <v>157.81818181818201</v>
      </c>
      <c r="AA9" s="5">
        <v>0</v>
      </c>
      <c r="AB9" s="5">
        <v>102.854545454545</v>
      </c>
      <c r="AC9" s="5"/>
    </row>
    <row r="10" spans="1:29" s="184" customFormat="1" ht="15.75">
      <c r="A10" s="563"/>
      <c r="B10" s="569"/>
      <c r="C10" s="569"/>
      <c r="D10" s="594"/>
      <c r="E10" s="22" t="s">
        <v>275</v>
      </c>
      <c r="F10" s="136">
        <v>703.20430691592298</v>
      </c>
      <c r="G10" s="136"/>
      <c r="H10" s="136"/>
      <c r="I10" s="136"/>
      <c r="J10" s="122"/>
      <c r="K10" s="93"/>
      <c r="L10" s="93"/>
      <c r="M10" s="93"/>
      <c r="N10" s="93"/>
      <c r="O10" s="93"/>
      <c r="P10" s="93"/>
      <c r="Q10" s="93"/>
      <c r="R10" s="93"/>
      <c r="S10" s="93"/>
      <c r="T10" s="20"/>
      <c r="U10" s="122"/>
      <c r="V10" s="20"/>
      <c r="W10" s="20"/>
      <c r="X10" s="20"/>
      <c r="Y10" s="20"/>
      <c r="Z10" s="93"/>
      <c r="AA10" s="93"/>
      <c r="AB10" s="93"/>
      <c r="AC10" s="93"/>
    </row>
    <row r="11" spans="1:29" s="180" customFormat="1" ht="15.75">
      <c r="A11" s="563"/>
      <c r="B11" s="570"/>
      <c r="C11" s="570"/>
      <c r="D11" s="594"/>
      <c r="E11" s="2" t="s">
        <v>255</v>
      </c>
      <c r="F11" s="23">
        <v>701.10403292181104</v>
      </c>
      <c r="G11" s="23">
        <v>0</v>
      </c>
      <c r="H11" s="23"/>
      <c r="I11" s="23"/>
      <c r="J11" s="123">
        <v>2</v>
      </c>
      <c r="K11" s="5"/>
      <c r="L11" s="5"/>
      <c r="M11" s="5"/>
      <c r="N11" s="5"/>
      <c r="O11" s="5"/>
      <c r="P11" s="5"/>
      <c r="Q11" s="5"/>
      <c r="R11" s="5"/>
      <c r="S11" s="5"/>
      <c r="T11" s="18"/>
      <c r="U11" s="123"/>
      <c r="V11" s="18"/>
      <c r="W11" s="18"/>
      <c r="X11" s="18"/>
      <c r="Y11" s="18"/>
      <c r="Z11" s="5">
        <v>157.111111111111</v>
      </c>
      <c r="AA11" s="5">
        <v>0</v>
      </c>
      <c r="AB11" s="5">
        <v>104.033333333333</v>
      </c>
      <c r="AC11" s="5"/>
    </row>
    <row r="12" spans="1:29" ht="15.75">
      <c r="A12" s="563">
        <v>48</v>
      </c>
      <c r="B12" s="591" t="s">
        <v>342</v>
      </c>
      <c r="C12" s="573" t="s">
        <v>343</v>
      </c>
      <c r="D12" s="598" t="s">
        <v>344</v>
      </c>
      <c r="E12" s="4">
        <v>2017</v>
      </c>
      <c r="F12" s="105">
        <v>640.70000000000005</v>
      </c>
      <c r="G12" s="105">
        <v>0.51</v>
      </c>
      <c r="H12" s="23"/>
      <c r="I12" s="106" t="s">
        <v>345</v>
      </c>
      <c r="J12" s="107">
        <v>11</v>
      </c>
      <c r="K12" s="5">
        <v>84.2</v>
      </c>
      <c r="L12" s="5">
        <v>67.400000000000006</v>
      </c>
      <c r="M12" s="5"/>
      <c r="N12" s="5" t="s">
        <v>335</v>
      </c>
      <c r="O12" s="5">
        <v>100</v>
      </c>
      <c r="P12" s="5">
        <v>1.3</v>
      </c>
      <c r="Q12" s="5">
        <v>1.7</v>
      </c>
      <c r="R12" s="84" t="s">
        <v>336</v>
      </c>
      <c r="S12" s="21"/>
      <c r="T12" s="108">
        <v>5</v>
      </c>
      <c r="U12" s="108">
        <v>4.75</v>
      </c>
      <c r="V12" s="18" t="s">
        <v>54</v>
      </c>
      <c r="W12" s="109">
        <v>5</v>
      </c>
      <c r="X12" s="109" t="s">
        <v>50</v>
      </c>
      <c r="Y12" s="109" t="s">
        <v>119</v>
      </c>
      <c r="Z12" s="5">
        <v>143.80000000000001</v>
      </c>
      <c r="AA12" s="88">
        <v>-2.1</v>
      </c>
      <c r="AB12" s="4">
        <v>100.5</v>
      </c>
      <c r="AC12" s="134"/>
    </row>
    <row r="13" spans="1:29" ht="15.75">
      <c r="A13" s="563"/>
      <c r="B13" s="592"/>
      <c r="C13" s="574"/>
      <c r="D13" s="599"/>
      <c r="E13" s="4">
        <v>2019</v>
      </c>
      <c r="F13" s="105">
        <v>709.68</v>
      </c>
      <c r="G13" s="105">
        <v>4.4800000000000004</v>
      </c>
      <c r="H13" s="23"/>
      <c r="I13" s="106" t="s">
        <v>64</v>
      </c>
      <c r="J13" s="107">
        <v>1</v>
      </c>
      <c r="K13" s="5">
        <v>84.7</v>
      </c>
      <c r="L13" s="5">
        <v>74.5</v>
      </c>
      <c r="M13" s="5"/>
      <c r="N13" s="5" t="s">
        <v>335</v>
      </c>
      <c r="O13" s="5">
        <v>100</v>
      </c>
      <c r="P13" s="5">
        <v>1.4</v>
      </c>
      <c r="Q13" s="5">
        <v>1.6</v>
      </c>
      <c r="R13" s="84" t="s">
        <v>346</v>
      </c>
      <c r="S13" s="21"/>
      <c r="T13" s="108">
        <v>5</v>
      </c>
      <c r="U13" s="108">
        <v>4.5</v>
      </c>
      <c r="V13" s="18" t="s">
        <v>54</v>
      </c>
      <c r="W13" s="109">
        <v>5</v>
      </c>
      <c r="X13" s="109" t="s">
        <v>58</v>
      </c>
      <c r="Y13" s="109" t="s">
        <v>119</v>
      </c>
      <c r="Z13" s="5">
        <v>146</v>
      </c>
      <c r="AA13" s="88">
        <v>-3.1</v>
      </c>
      <c r="AB13" s="4">
        <v>98.5</v>
      </c>
      <c r="AC13" s="134"/>
    </row>
    <row r="14" spans="1:29" s="100" customFormat="1" ht="15.75">
      <c r="A14" s="563"/>
      <c r="B14" s="592"/>
      <c r="C14" s="574"/>
      <c r="D14" s="599"/>
      <c r="E14" s="26" t="s">
        <v>347</v>
      </c>
      <c r="F14" s="191">
        <f>AVERAGEA(F12:F13)</f>
        <v>675.19</v>
      </c>
      <c r="G14" s="191">
        <f>AVERAGE(G12:G13)</f>
        <v>2.4950000000000001</v>
      </c>
      <c r="H14" s="136"/>
      <c r="I14" s="111"/>
      <c r="J14" s="112"/>
      <c r="K14" s="93">
        <v>84.7</v>
      </c>
      <c r="L14" s="93">
        <v>74.5</v>
      </c>
      <c r="M14" s="93"/>
      <c r="N14" s="93" t="s">
        <v>338</v>
      </c>
      <c r="O14" s="93">
        <v>100</v>
      </c>
      <c r="P14" s="93">
        <v>1.4</v>
      </c>
      <c r="Q14" s="93">
        <v>1.6</v>
      </c>
      <c r="R14" s="94" t="s">
        <v>348</v>
      </c>
      <c r="S14" s="113"/>
      <c r="T14" s="108">
        <v>5</v>
      </c>
      <c r="U14" s="108">
        <v>4.75</v>
      </c>
      <c r="V14" s="122" t="s">
        <v>54</v>
      </c>
      <c r="W14" s="115">
        <v>5</v>
      </c>
      <c r="X14" s="115" t="s">
        <v>58</v>
      </c>
      <c r="Y14" s="115" t="s">
        <v>143</v>
      </c>
      <c r="Z14" s="93">
        <f>AVERAGEA(Z12:Z13)</f>
        <v>144.9</v>
      </c>
      <c r="AA14" s="99">
        <v>-2.6</v>
      </c>
      <c r="AB14" s="99">
        <f>AVERAGEA(AB12:AB13)</f>
        <v>99.5</v>
      </c>
      <c r="AC14" s="248"/>
    </row>
    <row r="15" spans="1:29" ht="15.75">
      <c r="A15" s="563"/>
      <c r="B15" s="592"/>
      <c r="C15" s="574"/>
      <c r="D15" s="600"/>
      <c r="E15" s="4">
        <v>2019</v>
      </c>
      <c r="F15" s="105">
        <v>670.72</v>
      </c>
      <c r="G15" s="105">
        <v>4.9000000000000004</v>
      </c>
      <c r="H15" s="23"/>
      <c r="I15" s="106" t="s">
        <v>47</v>
      </c>
      <c r="J15" s="107">
        <v>1</v>
      </c>
      <c r="K15" s="5">
        <v>84.7</v>
      </c>
      <c r="L15" s="5">
        <v>74.5</v>
      </c>
      <c r="M15" s="5"/>
      <c r="N15" s="5" t="s">
        <v>335</v>
      </c>
      <c r="O15" s="5">
        <v>100</v>
      </c>
      <c r="P15" s="5">
        <v>1.4</v>
      </c>
      <c r="Q15" s="5">
        <v>1.6</v>
      </c>
      <c r="R15" s="84" t="s">
        <v>346</v>
      </c>
      <c r="S15" s="21"/>
      <c r="T15" s="108">
        <v>5</v>
      </c>
      <c r="U15" s="108">
        <v>4.5</v>
      </c>
      <c r="V15" s="18" t="s">
        <v>54</v>
      </c>
      <c r="W15" s="109">
        <v>5</v>
      </c>
      <c r="X15" s="109" t="s">
        <v>58</v>
      </c>
      <c r="Y15" s="109" t="s">
        <v>119</v>
      </c>
      <c r="Z15" s="5">
        <v>146.19999999999999</v>
      </c>
      <c r="AA15" s="88">
        <v>-1.3</v>
      </c>
      <c r="AB15" s="4">
        <v>94.2</v>
      </c>
      <c r="AC15" s="134"/>
    </row>
    <row r="16" spans="1:29" ht="15.75">
      <c r="A16" s="563" t="s">
        <v>340</v>
      </c>
      <c r="B16" s="592"/>
      <c r="C16" s="574"/>
      <c r="D16" s="598" t="s">
        <v>349</v>
      </c>
      <c r="E16" s="4">
        <v>2017</v>
      </c>
      <c r="F16" s="105">
        <v>637.46</v>
      </c>
      <c r="G16" s="105"/>
      <c r="H16" s="23"/>
      <c r="I16" s="106"/>
      <c r="J16" s="107"/>
      <c r="K16" s="5"/>
      <c r="L16" s="5"/>
      <c r="M16" s="5"/>
      <c r="N16" s="5"/>
      <c r="O16" s="5"/>
      <c r="P16" s="5"/>
      <c r="Q16" s="5"/>
      <c r="R16" s="84"/>
      <c r="S16" s="21"/>
      <c r="T16" s="108"/>
      <c r="U16" s="108"/>
      <c r="V16" s="109"/>
      <c r="W16" s="109"/>
      <c r="X16" s="109"/>
      <c r="Y16" s="109"/>
      <c r="Z16" s="5">
        <v>145.9</v>
      </c>
      <c r="AA16" s="88"/>
      <c r="AB16" s="4">
        <v>96.7</v>
      </c>
      <c r="AC16" s="134"/>
    </row>
    <row r="17" spans="1:29" ht="15.75">
      <c r="A17" s="563"/>
      <c r="B17" s="592"/>
      <c r="C17" s="574"/>
      <c r="D17" s="599"/>
      <c r="E17" s="4">
        <v>2019</v>
      </c>
      <c r="F17" s="105">
        <v>681.32</v>
      </c>
      <c r="G17" s="105"/>
      <c r="H17" s="23"/>
      <c r="I17" s="106"/>
      <c r="J17" s="107"/>
      <c r="K17" s="5"/>
      <c r="L17" s="5"/>
      <c r="M17" s="5"/>
      <c r="N17" s="5"/>
      <c r="O17" s="5"/>
      <c r="P17" s="5"/>
      <c r="Q17" s="5"/>
      <c r="R17" s="84"/>
      <c r="S17" s="21"/>
      <c r="T17" s="108"/>
      <c r="U17" s="108"/>
      <c r="V17" s="109"/>
      <c r="W17" s="109"/>
      <c r="X17" s="109"/>
      <c r="Y17" s="109"/>
      <c r="Z17" s="5">
        <v>149.1</v>
      </c>
      <c r="AA17" s="88"/>
      <c r="AB17" s="4">
        <v>97.5</v>
      </c>
      <c r="AC17" s="134"/>
    </row>
    <row r="18" spans="1:29" s="100" customFormat="1" ht="15.75">
      <c r="A18" s="563"/>
      <c r="B18" s="592"/>
      <c r="C18" s="574"/>
      <c r="D18" s="599"/>
      <c r="E18" s="27" t="s">
        <v>350</v>
      </c>
      <c r="F18" s="191">
        <f>AVERAGE(F16:F17)</f>
        <v>659.3900000000001</v>
      </c>
      <c r="G18" s="191"/>
      <c r="H18" s="136"/>
      <c r="I18" s="111"/>
      <c r="J18" s="112"/>
      <c r="K18" s="93"/>
      <c r="L18" s="93"/>
      <c r="M18" s="93"/>
      <c r="N18" s="93"/>
      <c r="O18" s="93"/>
      <c r="P18" s="93"/>
      <c r="Q18" s="93"/>
      <c r="R18" s="94"/>
      <c r="S18" s="113"/>
      <c r="T18" s="114"/>
      <c r="U18" s="114"/>
      <c r="V18" s="115"/>
      <c r="W18" s="115"/>
      <c r="X18" s="115"/>
      <c r="Y18" s="115"/>
      <c r="Z18" s="93">
        <f>AVERAGE(Z16:Z17)</f>
        <v>147.5</v>
      </c>
      <c r="AA18" s="99"/>
      <c r="AB18" s="27">
        <f>AVERAGE(AB16:AB17)</f>
        <v>97.1</v>
      </c>
      <c r="AC18" s="248"/>
    </row>
    <row r="19" spans="1:29" ht="15.75">
      <c r="A19" s="563"/>
      <c r="B19" s="593"/>
      <c r="C19" s="575"/>
      <c r="D19" s="600"/>
      <c r="E19" s="4">
        <v>2019</v>
      </c>
      <c r="F19" s="105">
        <v>643.04999999999995</v>
      </c>
      <c r="G19" s="105"/>
      <c r="H19" s="23"/>
      <c r="I19" s="106"/>
      <c r="J19" s="107"/>
      <c r="K19" s="5"/>
      <c r="L19" s="5"/>
      <c r="M19" s="5"/>
      <c r="N19" s="5"/>
      <c r="O19" s="5"/>
      <c r="P19" s="5"/>
      <c r="Q19" s="5"/>
      <c r="R19" s="84"/>
      <c r="S19" s="21"/>
      <c r="T19" s="108"/>
      <c r="U19" s="108"/>
      <c r="V19" s="109"/>
      <c r="W19" s="109"/>
      <c r="X19" s="109"/>
      <c r="Y19" s="109"/>
      <c r="Z19" s="5">
        <v>147.5</v>
      </c>
      <c r="AA19" s="88"/>
      <c r="AB19" s="4">
        <v>96.2</v>
      </c>
      <c r="AC19" s="134"/>
    </row>
    <row r="20" spans="1:29" ht="15.75" customHeight="1">
      <c r="A20" s="563">
        <v>49</v>
      </c>
      <c r="B20" s="568" t="s">
        <v>351</v>
      </c>
      <c r="C20" s="573" t="s">
        <v>352</v>
      </c>
      <c r="D20" s="576" t="s">
        <v>353</v>
      </c>
      <c r="E20" s="2" t="s">
        <v>354</v>
      </c>
      <c r="F20" s="80">
        <v>682.3</v>
      </c>
      <c r="G20" s="80">
        <v>4.34</v>
      </c>
      <c r="H20" s="80">
        <v>1.93</v>
      </c>
      <c r="I20" s="82" t="s">
        <v>65</v>
      </c>
      <c r="J20" s="83">
        <v>2</v>
      </c>
      <c r="K20" s="5">
        <v>84</v>
      </c>
      <c r="L20" s="5">
        <v>60.4</v>
      </c>
      <c r="M20" s="5">
        <v>0</v>
      </c>
      <c r="N20" s="5" t="s">
        <v>335</v>
      </c>
      <c r="O20" s="5">
        <v>100</v>
      </c>
      <c r="P20" s="5">
        <v>1.1000000000000001</v>
      </c>
      <c r="Q20" s="5">
        <v>1.6</v>
      </c>
      <c r="R20" s="84" t="s">
        <v>229</v>
      </c>
      <c r="S20" s="2"/>
      <c r="T20" s="85">
        <v>1</v>
      </c>
      <c r="U20" s="2">
        <v>2.75</v>
      </c>
      <c r="V20" s="2" t="s">
        <v>49</v>
      </c>
      <c r="W20" s="86">
        <v>5</v>
      </c>
      <c r="X20" s="86" t="s">
        <v>58</v>
      </c>
      <c r="Y20" s="87" t="s">
        <v>121</v>
      </c>
      <c r="Z20" s="2">
        <v>154.6</v>
      </c>
      <c r="AA20" s="88">
        <v>-2.7</v>
      </c>
      <c r="AB20" s="2">
        <v>97.4</v>
      </c>
      <c r="AC20" s="5"/>
    </row>
    <row r="21" spans="1:29" ht="15.75">
      <c r="A21" s="563"/>
      <c r="B21" s="569"/>
      <c r="C21" s="574"/>
      <c r="D21" s="576"/>
      <c r="E21" s="2" t="s">
        <v>355</v>
      </c>
      <c r="F21" s="104">
        <v>749.1</v>
      </c>
      <c r="G21" s="104">
        <v>6.15</v>
      </c>
      <c r="H21" s="104">
        <v>4.0999999999999996</v>
      </c>
      <c r="I21" s="106" t="s">
        <v>65</v>
      </c>
      <c r="J21" s="249">
        <v>1</v>
      </c>
      <c r="K21" s="5">
        <v>85.2</v>
      </c>
      <c r="L21" s="5">
        <v>66</v>
      </c>
      <c r="M21" s="5">
        <v>0</v>
      </c>
      <c r="N21" s="5" t="s">
        <v>335</v>
      </c>
      <c r="O21" s="5">
        <v>100</v>
      </c>
      <c r="P21" s="5">
        <v>1.2</v>
      </c>
      <c r="Q21" s="5">
        <v>1.6</v>
      </c>
      <c r="R21" s="84" t="s">
        <v>221</v>
      </c>
      <c r="S21" s="21"/>
      <c r="T21" s="250">
        <v>1</v>
      </c>
      <c r="U21" s="250">
        <v>2</v>
      </c>
      <c r="V21" s="216" t="s">
        <v>50</v>
      </c>
      <c r="W21" s="216">
        <v>5</v>
      </c>
      <c r="X21" s="216" t="s">
        <v>50</v>
      </c>
      <c r="Y21" s="216" t="s">
        <v>356</v>
      </c>
      <c r="Z21" s="5">
        <v>154.6</v>
      </c>
      <c r="AA21" s="88">
        <v>-1.9</v>
      </c>
      <c r="AB21" s="2">
        <v>97.6</v>
      </c>
      <c r="AC21" s="5"/>
    </row>
    <row r="22" spans="1:29" s="100" customFormat="1" ht="15.75">
      <c r="A22" s="563"/>
      <c r="B22" s="569"/>
      <c r="C22" s="574"/>
      <c r="D22" s="576"/>
      <c r="E22" s="22" t="s">
        <v>357</v>
      </c>
      <c r="F22" s="28">
        <f>AVERAGE(F20:F21)</f>
        <v>715.7</v>
      </c>
      <c r="G22" s="28">
        <f>AVERAGE(G20:G21)</f>
        <v>5.2450000000000001</v>
      </c>
      <c r="H22" s="28"/>
      <c r="I22" s="29"/>
      <c r="J22" s="91"/>
      <c r="K22" s="93">
        <v>85.2</v>
      </c>
      <c r="L22" s="93">
        <v>66</v>
      </c>
      <c r="M22" s="93">
        <v>0</v>
      </c>
      <c r="N22" s="93" t="s">
        <v>338</v>
      </c>
      <c r="O22" s="93">
        <v>100</v>
      </c>
      <c r="P22" s="93">
        <v>1.2</v>
      </c>
      <c r="Q22" s="93">
        <v>1.6</v>
      </c>
      <c r="R22" s="94" t="s">
        <v>223</v>
      </c>
      <c r="S22" s="22"/>
      <c r="T22" s="96">
        <v>1</v>
      </c>
      <c r="U22" s="22">
        <v>2.75</v>
      </c>
      <c r="V22" s="22" t="s">
        <v>49</v>
      </c>
      <c r="W22" s="97">
        <v>5</v>
      </c>
      <c r="X22" s="97" t="s">
        <v>58</v>
      </c>
      <c r="Y22" s="98" t="s">
        <v>122</v>
      </c>
      <c r="Z22" s="22">
        <f>AVERAGE(Z20:Z21)</f>
        <v>154.6</v>
      </c>
      <c r="AA22" s="22">
        <f>AVERAGE(AA20:AA21)</f>
        <v>-2.2999999999999998</v>
      </c>
      <c r="AB22" s="22">
        <f>AVERAGE(AB20:AB21)</f>
        <v>97.5</v>
      </c>
      <c r="AC22" s="99"/>
    </row>
    <row r="23" spans="1:29" ht="15.75">
      <c r="A23" s="563"/>
      <c r="B23" s="569"/>
      <c r="C23" s="574"/>
      <c r="D23" s="576"/>
      <c r="E23" s="2" t="s">
        <v>358</v>
      </c>
      <c r="F23" s="80">
        <v>744.1</v>
      </c>
      <c r="G23" s="80">
        <v>6.19</v>
      </c>
      <c r="H23" s="80"/>
      <c r="I23" s="82" t="s">
        <v>78</v>
      </c>
      <c r="J23" s="83">
        <v>1</v>
      </c>
      <c r="K23" s="5">
        <v>85.1</v>
      </c>
      <c r="L23" s="5">
        <v>61.5</v>
      </c>
      <c r="M23" s="21">
        <v>0</v>
      </c>
      <c r="N23" s="5" t="s">
        <v>335</v>
      </c>
      <c r="O23" s="21">
        <v>100</v>
      </c>
      <c r="P23" s="5">
        <v>1.1000000000000001</v>
      </c>
      <c r="Q23" s="103">
        <v>1.6</v>
      </c>
      <c r="R23" s="84" t="s">
        <v>229</v>
      </c>
      <c r="S23" s="2"/>
      <c r="T23" s="85"/>
      <c r="U23" s="85"/>
      <c r="V23" s="2"/>
      <c r="W23" s="86"/>
      <c r="X23" s="86"/>
      <c r="Y23" s="87" t="s">
        <v>356</v>
      </c>
      <c r="Z23" s="5">
        <v>155.69999999999999</v>
      </c>
      <c r="AA23" s="2">
        <v>-1.7</v>
      </c>
      <c r="AB23" s="88">
        <v>102.2</v>
      </c>
      <c r="AC23" s="88"/>
    </row>
    <row r="24" spans="1:29" ht="15.75" customHeight="1">
      <c r="A24" s="563">
        <v>50</v>
      </c>
      <c r="B24" s="569"/>
      <c r="C24" s="574"/>
      <c r="D24" s="576" t="s">
        <v>359</v>
      </c>
      <c r="E24" s="2" t="s">
        <v>354</v>
      </c>
      <c r="F24" s="80">
        <v>664.2</v>
      </c>
      <c r="G24" s="80">
        <v>1.58</v>
      </c>
      <c r="H24" s="80">
        <v>-0.78</v>
      </c>
      <c r="I24" s="82" t="s">
        <v>68</v>
      </c>
      <c r="J24" s="83">
        <v>6</v>
      </c>
      <c r="K24" s="5">
        <v>83.2</v>
      </c>
      <c r="L24" s="5">
        <v>59.6</v>
      </c>
      <c r="M24" s="5">
        <v>1</v>
      </c>
      <c r="N24" s="5" t="s">
        <v>335</v>
      </c>
      <c r="O24" s="5">
        <v>100</v>
      </c>
      <c r="P24" s="5">
        <v>1.2</v>
      </c>
      <c r="Q24" s="5">
        <v>1.7</v>
      </c>
      <c r="R24" s="84" t="s">
        <v>229</v>
      </c>
      <c r="S24" s="2"/>
      <c r="T24" s="85">
        <v>3</v>
      </c>
      <c r="U24" s="2">
        <v>4</v>
      </c>
      <c r="V24" s="2" t="s">
        <v>49</v>
      </c>
      <c r="W24" s="86">
        <v>5</v>
      </c>
      <c r="X24" s="86" t="s">
        <v>58</v>
      </c>
      <c r="Y24" s="87" t="s">
        <v>227</v>
      </c>
      <c r="Z24" s="2">
        <v>153.4</v>
      </c>
      <c r="AA24" s="88">
        <v>-3.9</v>
      </c>
      <c r="AB24" s="2">
        <v>96.9</v>
      </c>
      <c r="AC24" s="88"/>
    </row>
    <row r="25" spans="1:29" ht="15.75">
      <c r="A25" s="563"/>
      <c r="B25" s="569"/>
      <c r="C25" s="574"/>
      <c r="D25" s="576"/>
      <c r="E25" s="2" t="s">
        <v>355</v>
      </c>
      <c r="F25" s="104">
        <v>707</v>
      </c>
      <c r="G25" s="104">
        <v>0.2</v>
      </c>
      <c r="H25" s="104">
        <v>-1.8</v>
      </c>
      <c r="I25" s="106" t="s">
        <v>70</v>
      </c>
      <c r="J25" s="249">
        <v>9</v>
      </c>
      <c r="K25" s="5">
        <v>85</v>
      </c>
      <c r="L25" s="5">
        <v>73.900000000000006</v>
      </c>
      <c r="M25" s="5">
        <v>1</v>
      </c>
      <c r="N25" s="5" t="s">
        <v>335</v>
      </c>
      <c r="O25" s="5">
        <v>100</v>
      </c>
      <c r="P25" s="5">
        <v>1.1000000000000001</v>
      </c>
      <c r="Q25" s="5">
        <v>1.6</v>
      </c>
      <c r="R25" s="84" t="s">
        <v>346</v>
      </c>
      <c r="S25" s="21"/>
      <c r="T25" s="250">
        <v>3</v>
      </c>
      <c r="U25" s="250">
        <v>4.25</v>
      </c>
      <c r="V25" s="216" t="s">
        <v>54</v>
      </c>
      <c r="W25" s="216">
        <v>5</v>
      </c>
      <c r="X25" s="216" t="s">
        <v>58</v>
      </c>
      <c r="Y25" s="216" t="s">
        <v>356</v>
      </c>
      <c r="Z25" s="5">
        <v>146.80000000000001</v>
      </c>
      <c r="AA25" s="88">
        <v>-9.6999999999999993</v>
      </c>
      <c r="AB25" s="2">
        <v>95.5</v>
      </c>
      <c r="AC25" s="88"/>
    </row>
    <row r="26" spans="1:29" s="100" customFormat="1" ht="15.75">
      <c r="A26" s="563"/>
      <c r="B26" s="569"/>
      <c r="C26" s="574"/>
      <c r="D26" s="576"/>
      <c r="E26" s="22" t="s">
        <v>357</v>
      </c>
      <c r="F26" s="28">
        <f>AVERAGE(F24:F25)</f>
        <v>685.6</v>
      </c>
      <c r="G26" s="28">
        <f>AVERAGE(G24:G25)</f>
        <v>0.89</v>
      </c>
      <c r="H26" s="28"/>
      <c r="I26" s="29"/>
      <c r="J26" s="91"/>
      <c r="K26" s="93">
        <v>85</v>
      </c>
      <c r="L26" s="93">
        <v>73.900000000000006</v>
      </c>
      <c r="M26" s="93">
        <v>1</v>
      </c>
      <c r="N26" s="93" t="s">
        <v>338</v>
      </c>
      <c r="O26" s="93">
        <v>100</v>
      </c>
      <c r="P26" s="93">
        <v>1.1000000000000001</v>
      </c>
      <c r="Q26" s="93">
        <v>1.6</v>
      </c>
      <c r="R26" s="94" t="s">
        <v>348</v>
      </c>
      <c r="S26" s="22"/>
      <c r="T26" s="251">
        <v>3</v>
      </c>
      <c r="U26" s="251">
        <v>4.25</v>
      </c>
      <c r="V26" s="220" t="s">
        <v>54</v>
      </c>
      <c r="W26" s="220">
        <v>5</v>
      </c>
      <c r="X26" s="220" t="s">
        <v>58</v>
      </c>
      <c r="Y26" s="220" t="s">
        <v>360</v>
      </c>
      <c r="Z26" s="22">
        <f>AVERAGE(Z24:Z25)</f>
        <v>150.10000000000002</v>
      </c>
      <c r="AA26" s="22">
        <f>AVERAGE(AA24:AA25)</f>
        <v>-6.8</v>
      </c>
      <c r="AB26" s="22">
        <f>AVERAGE(AB24:AB25)</f>
        <v>96.2</v>
      </c>
      <c r="AC26" s="99"/>
    </row>
    <row r="27" spans="1:29" ht="15.75">
      <c r="A27" s="563"/>
      <c r="B27" s="569"/>
      <c r="C27" s="574"/>
      <c r="D27" s="576"/>
      <c r="E27" s="2" t="s">
        <v>358</v>
      </c>
      <c r="F27" s="104">
        <v>710.5</v>
      </c>
      <c r="G27" s="104">
        <v>1.39</v>
      </c>
      <c r="H27" s="104"/>
      <c r="I27" s="106" t="s">
        <v>361</v>
      </c>
      <c r="J27" s="249">
        <v>4</v>
      </c>
      <c r="K27" s="5">
        <v>85.3</v>
      </c>
      <c r="L27" s="5">
        <v>73.900000000000006</v>
      </c>
      <c r="M27" s="5">
        <v>1</v>
      </c>
      <c r="N27" s="5" t="s">
        <v>335</v>
      </c>
      <c r="O27" s="5">
        <v>100</v>
      </c>
      <c r="P27" s="5">
        <v>1.1000000000000001</v>
      </c>
      <c r="Q27" s="5">
        <v>1.6</v>
      </c>
      <c r="R27" s="84" t="s">
        <v>346</v>
      </c>
      <c r="S27" s="21"/>
      <c r="T27" s="250"/>
      <c r="U27" s="250"/>
      <c r="V27" s="216"/>
      <c r="W27" s="216"/>
      <c r="X27" s="216"/>
      <c r="Y27" s="87" t="s">
        <v>356</v>
      </c>
      <c r="Z27" s="5">
        <v>147.69999999999999</v>
      </c>
      <c r="AA27" s="2">
        <v>-9.6999999999999993</v>
      </c>
      <c r="AB27" s="2">
        <v>97.2</v>
      </c>
      <c r="AC27" s="88"/>
    </row>
    <row r="28" spans="1:29" ht="15.75" customHeight="1">
      <c r="A28" s="563">
        <v>51</v>
      </c>
      <c r="B28" s="569"/>
      <c r="C28" s="574"/>
      <c r="D28" s="594" t="s">
        <v>362</v>
      </c>
      <c r="E28" s="2" t="s">
        <v>354</v>
      </c>
      <c r="F28" s="80">
        <v>698.4</v>
      </c>
      <c r="G28" s="80">
        <v>6.81</v>
      </c>
      <c r="H28" s="80">
        <v>4.33</v>
      </c>
      <c r="I28" s="82" t="s">
        <v>64</v>
      </c>
      <c r="J28" s="83">
        <v>1</v>
      </c>
      <c r="K28" s="5">
        <v>83.2</v>
      </c>
      <c r="L28" s="5">
        <v>63</v>
      </c>
      <c r="M28" s="5">
        <v>0</v>
      </c>
      <c r="N28" s="5" t="s">
        <v>335</v>
      </c>
      <c r="O28" s="5">
        <v>100</v>
      </c>
      <c r="P28" s="5">
        <v>1.1000000000000001</v>
      </c>
      <c r="Q28" s="5">
        <v>1.7</v>
      </c>
      <c r="R28" s="84" t="s">
        <v>336</v>
      </c>
      <c r="S28" s="2"/>
      <c r="T28" s="85">
        <v>3</v>
      </c>
      <c r="U28" s="2">
        <v>5</v>
      </c>
      <c r="V28" s="2" t="s">
        <v>54</v>
      </c>
      <c r="W28" s="86">
        <v>5</v>
      </c>
      <c r="X28" s="86" t="s">
        <v>50</v>
      </c>
      <c r="Y28" s="87" t="s">
        <v>121</v>
      </c>
      <c r="Z28" s="2">
        <v>156.69999999999999</v>
      </c>
      <c r="AA28" s="88">
        <v>-0.6</v>
      </c>
      <c r="AB28" s="2">
        <v>103.1</v>
      </c>
      <c r="AC28" s="88"/>
    </row>
    <row r="29" spans="1:29" ht="15.75">
      <c r="A29" s="563"/>
      <c r="B29" s="569"/>
      <c r="C29" s="574"/>
      <c r="D29" s="594"/>
      <c r="E29" s="2" t="s">
        <v>355</v>
      </c>
      <c r="F29" s="104">
        <v>732.6</v>
      </c>
      <c r="G29" s="104">
        <v>3.82</v>
      </c>
      <c r="H29" s="104">
        <v>1.8</v>
      </c>
      <c r="I29" s="106" t="s">
        <v>64</v>
      </c>
      <c r="J29" s="249">
        <v>5</v>
      </c>
      <c r="K29" s="5">
        <v>85</v>
      </c>
      <c r="L29" s="5">
        <v>65.900000000000006</v>
      </c>
      <c r="M29" s="5">
        <v>5</v>
      </c>
      <c r="N29" s="5" t="s">
        <v>335</v>
      </c>
      <c r="O29" s="5">
        <v>100</v>
      </c>
      <c r="P29" s="5">
        <v>1.2</v>
      </c>
      <c r="Q29" s="5">
        <v>1.7</v>
      </c>
      <c r="R29" s="84" t="s">
        <v>336</v>
      </c>
      <c r="S29" s="21"/>
      <c r="T29" s="250">
        <v>3</v>
      </c>
      <c r="U29" s="250">
        <v>4.25</v>
      </c>
      <c r="V29" s="216" t="s">
        <v>54</v>
      </c>
      <c r="W29" s="216">
        <v>5</v>
      </c>
      <c r="X29" s="216" t="s">
        <v>58</v>
      </c>
      <c r="Y29" s="87" t="s">
        <v>363</v>
      </c>
      <c r="Z29" s="5">
        <v>157.30000000000001</v>
      </c>
      <c r="AA29" s="88">
        <v>0.8</v>
      </c>
      <c r="AB29" s="2">
        <v>102.1</v>
      </c>
      <c r="AC29" s="88"/>
    </row>
    <row r="30" spans="1:29" s="100" customFormat="1" ht="15.75">
      <c r="A30" s="563"/>
      <c r="B30" s="569"/>
      <c r="C30" s="574"/>
      <c r="D30" s="594"/>
      <c r="E30" s="22" t="s">
        <v>357</v>
      </c>
      <c r="F30" s="28">
        <f>AVERAGE(F28:F29)</f>
        <v>715.5</v>
      </c>
      <c r="G30" s="28">
        <f>AVERAGE(G28:G29)</f>
        <v>5.3149999999999995</v>
      </c>
      <c r="H30" s="28"/>
      <c r="I30" s="29"/>
      <c r="J30" s="91"/>
      <c r="K30" s="93">
        <v>85</v>
      </c>
      <c r="L30" s="93">
        <v>65.900000000000006</v>
      </c>
      <c r="M30" s="93">
        <v>5</v>
      </c>
      <c r="N30" s="93" t="s">
        <v>338</v>
      </c>
      <c r="O30" s="93">
        <v>100</v>
      </c>
      <c r="P30" s="93">
        <v>1.2</v>
      </c>
      <c r="Q30" s="93">
        <v>1.7</v>
      </c>
      <c r="R30" s="94" t="s">
        <v>364</v>
      </c>
      <c r="S30" s="22"/>
      <c r="T30" s="96">
        <v>3</v>
      </c>
      <c r="U30" s="22">
        <v>5</v>
      </c>
      <c r="V30" s="22" t="s">
        <v>54</v>
      </c>
      <c r="W30" s="97">
        <v>5</v>
      </c>
      <c r="X30" s="220" t="s">
        <v>58</v>
      </c>
      <c r="Y30" s="98" t="s">
        <v>365</v>
      </c>
      <c r="Z30" s="22">
        <f>AVERAGE(Z28:Z29)</f>
        <v>157</v>
      </c>
      <c r="AA30" s="22">
        <f>AVERAGE(AA28:AA29)</f>
        <v>0.10000000000000003</v>
      </c>
      <c r="AB30" s="22">
        <f>AVERAGE(AB28:AB29)</f>
        <v>102.6</v>
      </c>
      <c r="AC30" s="99"/>
    </row>
    <row r="31" spans="1:29" ht="15.75">
      <c r="A31" s="563"/>
      <c r="B31" s="569"/>
      <c r="C31" s="574"/>
      <c r="D31" s="594"/>
      <c r="E31" s="2" t="s">
        <v>358</v>
      </c>
      <c r="F31" s="104">
        <v>730.5</v>
      </c>
      <c r="G31" s="104">
        <v>4.25</v>
      </c>
      <c r="H31" s="104"/>
      <c r="I31" s="106" t="s">
        <v>78</v>
      </c>
      <c r="J31" s="249">
        <v>3</v>
      </c>
      <c r="K31" s="5">
        <v>83.2</v>
      </c>
      <c r="L31" s="5">
        <v>69.2</v>
      </c>
      <c r="M31" s="5">
        <v>1</v>
      </c>
      <c r="N31" s="5" t="s">
        <v>335</v>
      </c>
      <c r="O31" s="5">
        <v>100</v>
      </c>
      <c r="P31" s="5">
        <v>1.1000000000000001</v>
      </c>
      <c r="Q31" s="5">
        <v>1.7</v>
      </c>
      <c r="R31" s="84" t="s">
        <v>346</v>
      </c>
      <c r="S31" s="21"/>
      <c r="T31" s="250"/>
      <c r="U31" s="250"/>
      <c r="V31" s="216"/>
      <c r="W31" s="216"/>
      <c r="X31" s="216"/>
      <c r="Y31" s="87" t="s">
        <v>121</v>
      </c>
      <c r="Z31" s="5">
        <v>156.6</v>
      </c>
      <c r="AA31" s="2">
        <v>-0.8</v>
      </c>
      <c r="AB31" s="2">
        <v>107.9</v>
      </c>
      <c r="AC31" s="88"/>
    </row>
    <row r="32" spans="1:29" ht="15.75" customHeight="1">
      <c r="A32" s="563">
        <v>52</v>
      </c>
      <c r="B32" s="569"/>
      <c r="C32" s="574"/>
      <c r="D32" s="594" t="s">
        <v>366</v>
      </c>
      <c r="E32" s="2" t="s">
        <v>354</v>
      </c>
      <c r="F32" s="80">
        <v>630.79999999999995</v>
      </c>
      <c r="G32" s="80">
        <v>-3.53</v>
      </c>
      <c r="H32" s="80">
        <v>-5.77</v>
      </c>
      <c r="I32" s="82" t="s">
        <v>367</v>
      </c>
      <c r="J32" s="83">
        <v>10</v>
      </c>
      <c r="K32" s="5">
        <v>79.900000000000006</v>
      </c>
      <c r="L32" s="5">
        <v>66.599999999999994</v>
      </c>
      <c r="M32" s="5">
        <v>23</v>
      </c>
      <c r="N32" s="5">
        <v>5.4</v>
      </c>
      <c r="O32" s="5">
        <v>50</v>
      </c>
      <c r="P32" s="5">
        <v>12.3</v>
      </c>
      <c r="Q32" s="5">
        <v>1.8</v>
      </c>
      <c r="R32" s="84" t="s">
        <v>229</v>
      </c>
      <c r="S32" s="2"/>
      <c r="T32" s="85">
        <v>3</v>
      </c>
      <c r="U32" s="2">
        <v>4.5</v>
      </c>
      <c r="V32" s="2" t="s">
        <v>54</v>
      </c>
      <c r="W32" s="86">
        <v>3</v>
      </c>
      <c r="X32" s="86" t="s">
        <v>50</v>
      </c>
      <c r="Y32" s="87" t="s">
        <v>121</v>
      </c>
      <c r="Z32" s="2">
        <v>154.5</v>
      </c>
      <c r="AA32" s="5">
        <v>-2.8</v>
      </c>
      <c r="AB32" s="2">
        <v>89.4</v>
      </c>
      <c r="AC32" s="88"/>
    </row>
    <row r="33" spans="1:29" ht="15.75">
      <c r="A33" s="563"/>
      <c r="B33" s="569"/>
      <c r="C33" s="574"/>
      <c r="D33" s="594"/>
      <c r="E33" s="2" t="s">
        <v>355</v>
      </c>
      <c r="F33" s="104">
        <v>684.1</v>
      </c>
      <c r="G33" s="104">
        <v>-3.06</v>
      </c>
      <c r="H33" s="104">
        <v>-5</v>
      </c>
      <c r="I33" s="106" t="s">
        <v>367</v>
      </c>
      <c r="J33" s="249">
        <v>12</v>
      </c>
      <c r="K33" s="5">
        <v>82.3</v>
      </c>
      <c r="L33" s="5">
        <v>68.8</v>
      </c>
      <c r="M33" s="5">
        <v>35</v>
      </c>
      <c r="N33" s="5">
        <v>5.6</v>
      </c>
      <c r="O33" s="5">
        <v>73</v>
      </c>
      <c r="P33" s="5">
        <v>13.5</v>
      </c>
      <c r="Q33" s="5">
        <v>1.8</v>
      </c>
      <c r="R33" s="84" t="s">
        <v>229</v>
      </c>
      <c r="S33" s="21"/>
      <c r="T33" s="250">
        <v>1</v>
      </c>
      <c r="U33" s="250">
        <v>2</v>
      </c>
      <c r="V33" s="216" t="s">
        <v>50</v>
      </c>
      <c r="W33" s="216">
        <v>3</v>
      </c>
      <c r="X33" s="216" t="s">
        <v>58</v>
      </c>
      <c r="Y33" s="87" t="s">
        <v>363</v>
      </c>
      <c r="Z33" s="5">
        <v>155.69999999999999</v>
      </c>
      <c r="AA33" s="88">
        <v>-0.8</v>
      </c>
      <c r="AB33" s="2">
        <v>91.3</v>
      </c>
      <c r="AC33" s="88"/>
    </row>
    <row r="34" spans="1:29" s="100" customFormat="1" ht="15.75">
      <c r="A34" s="563"/>
      <c r="B34" s="569"/>
      <c r="C34" s="574"/>
      <c r="D34" s="594"/>
      <c r="E34" s="22" t="s">
        <v>357</v>
      </c>
      <c r="F34" s="28">
        <f>AVERAGE(F32:F33)</f>
        <v>657.45</v>
      </c>
      <c r="G34" s="28">
        <f>AVERAGE(G32:G33)</f>
        <v>-3.2949999999999999</v>
      </c>
      <c r="H34" s="28"/>
      <c r="I34" s="29"/>
      <c r="J34" s="91"/>
      <c r="K34" s="93">
        <v>82.3</v>
      </c>
      <c r="L34" s="93">
        <v>68.8</v>
      </c>
      <c r="M34" s="93">
        <v>35</v>
      </c>
      <c r="N34" s="93">
        <v>5.6</v>
      </c>
      <c r="O34" s="93">
        <v>73</v>
      </c>
      <c r="P34" s="93">
        <v>13.5</v>
      </c>
      <c r="Q34" s="93">
        <v>1.8</v>
      </c>
      <c r="R34" s="94" t="s">
        <v>230</v>
      </c>
      <c r="S34" s="22"/>
      <c r="T34" s="96">
        <v>3</v>
      </c>
      <c r="U34" s="22">
        <v>4.5</v>
      </c>
      <c r="V34" s="22" t="s">
        <v>54</v>
      </c>
      <c r="W34" s="97">
        <v>3</v>
      </c>
      <c r="X34" s="220" t="s">
        <v>58</v>
      </c>
      <c r="Y34" s="98" t="s">
        <v>365</v>
      </c>
      <c r="Z34" s="22">
        <f>AVERAGE(Z32:Z33)</f>
        <v>155.1</v>
      </c>
      <c r="AA34" s="22">
        <f>AVERAGE(AA32:AA33)</f>
        <v>-1.7999999999999998</v>
      </c>
      <c r="AB34" s="22">
        <f>AVERAGE(AB32:AB33)</f>
        <v>90.35</v>
      </c>
      <c r="AC34" s="99"/>
    </row>
    <row r="35" spans="1:29" ht="15.75">
      <c r="A35" s="563"/>
      <c r="B35" s="569"/>
      <c r="C35" s="574"/>
      <c r="D35" s="594"/>
      <c r="E35" s="2" t="s">
        <v>358</v>
      </c>
      <c r="F35" s="104">
        <v>694.6</v>
      </c>
      <c r="G35" s="104">
        <v>-0.88</v>
      </c>
      <c r="H35" s="104"/>
      <c r="I35" s="106" t="s">
        <v>368</v>
      </c>
      <c r="J35" s="249">
        <v>6</v>
      </c>
      <c r="K35" s="5">
        <v>80.8</v>
      </c>
      <c r="L35" s="5">
        <v>68.099999999999994</v>
      </c>
      <c r="M35" s="5">
        <v>39</v>
      </c>
      <c r="N35" s="5">
        <v>6.2</v>
      </c>
      <c r="O35" s="5">
        <v>73</v>
      </c>
      <c r="P35" s="5">
        <v>14.1</v>
      </c>
      <c r="Q35" s="5">
        <v>1.8</v>
      </c>
      <c r="R35" s="84" t="s">
        <v>229</v>
      </c>
      <c r="S35" s="21"/>
      <c r="T35" s="250"/>
      <c r="U35" s="250"/>
      <c r="V35" s="216"/>
      <c r="W35" s="216"/>
      <c r="X35" s="216"/>
      <c r="Y35" s="87" t="s">
        <v>121</v>
      </c>
      <c r="Z35" s="5">
        <v>156.4</v>
      </c>
      <c r="AA35" s="2">
        <v>-1</v>
      </c>
      <c r="AB35" s="2">
        <v>95.2</v>
      </c>
      <c r="AC35" s="88"/>
    </row>
    <row r="36" spans="1:29" ht="15.75" customHeight="1">
      <c r="A36" s="563">
        <v>53</v>
      </c>
      <c r="B36" s="569"/>
      <c r="C36" s="574"/>
      <c r="D36" s="594" t="s">
        <v>369</v>
      </c>
      <c r="E36" s="2" t="s">
        <v>354</v>
      </c>
      <c r="F36" s="80">
        <v>676.7</v>
      </c>
      <c r="G36" s="80">
        <v>3.49</v>
      </c>
      <c r="H36" s="80">
        <v>1.3</v>
      </c>
      <c r="I36" s="82" t="s">
        <v>64</v>
      </c>
      <c r="J36" s="83">
        <v>4</v>
      </c>
      <c r="K36" s="5">
        <v>84</v>
      </c>
      <c r="L36" s="5">
        <v>65.3</v>
      </c>
      <c r="M36" s="5">
        <v>0</v>
      </c>
      <c r="N36" s="5" t="s">
        <v>370</v>
      </c>
      <c r="O36" s="5">
        <v>100</v>
      </c>
      <c r="P36" s="5">
        <v>1.2</v>
      </c>
      <c r="Q36" s="5">
        <v>1.8</v>
      </c>
      <c r="R36" s="84" t="s">
        <v>371</v>
      </c>
      <c r="S36" s="2"/>
      <c r="T36" s="85">
        <v>5</v>
      </c>
      <c r="U36" s="85">
        <v>5</v>
      </c>
      <c r="V36" s="2" t="s">
        <v>54</v>
      </c>
      <c r="W36" s="86">
        <v>5</v>
      </c>
      <c r="X36" s="86" t="s">
        <v>50</v>
      </c>
      <c r="Y36" s="87" t="s">
        <v>121</v>
      </c>
      <c r="Z36" s="2">
        <v>153.6</v>
      </c>
      <c r="AA36" s="2">
        <v>-3.7</v>
      </c>
      <c r="AB36" s="2">
        <v>98.4</v>
      </c>
      <c r="AC36" s="88"/>
    </row>
    <row r="37" spans="1:29" ht="15.75">
      <c r="A37" s="563"/>
      <c r="B37" s="569"/>
      <c r="C37" s="574"/>
      <c r="D37" s="594"/>
      <c r="E37" s="2" t="s">
        <v>355</v>
      </c>
      <c r="F37" s="104">
        <v>736.8</v>
      </c>
      <c r="G37" s="104">
        <v>4.41</v>
      </c>
      <c r="H37" s="104">
        <v>2.2999999999999998</v>
      </c>
      <c r="I37" s="106" t="s">
        <v>65</v>
      </c>
      <c r="J37" s="249">
        <v>4</v>
      </c>
      <c r="K37" s="5">
        <v>85.2</v>
      </c>
      <c r="L37" s="5">
        <v>68</v>
      </c>
      <c r="M37" s="5">
        <v>0</v>
      </c>
      <c r="N37" s="5" t="s">
        <v>335</v>
      </c>
      <c r="O37" s="5">
        <v>100</v>
      </c>
      <c r="P37" s="5">
        <v>1.1000000000000001</v>
      </c>
      <c r="Q37" s="5">
        <v>1.7</v>
      </c>
      <c r="R37" s="84" t="s">
        <v>221</v>
      </c>
      <c r="S37" s="21"/>
      <c r="T37" s="250">
        <v>3</v>
      </c>
      <c r="U37" s="250">
        <v>4</v>
      </c>
      <c r="V37" s="216" t="s">
        <v>49</v>
      </c>
      <c r="W37" s="216">
        <v>5</v>
      </c>
      <c r="X37" s="216" t="s">
        <v>71</v>
      </c>
      <c r="Y37" s="87" t="s">
        <v>363</v>
      </c>
      <c r="Z37" s="5">
        <v>153.6</v>
      </c>
      <c r="AA37" s="88">
        <v>-2.9</v>
      </c>
      <c r="AB37" s="2">
        <v>98.2</v>
      </c>
      <c r="AC37" s="88"/>
    </row>
    <row r="38" spans="1:29" s="100" customFormat="1" ht="15.75">
      <c r="A38" s="563"/>
      <c r="B38" s="569"/>
      <c r="C38" s="574"/>
      <c r="D38" s="594"/>
      <c r="E38" s="22" t="s">
        <v>357</v>
      </c>
      <c r="F38" s="28">
        <f>AVERAGE(F36:F37)</f>
        <v>706.75</v>
      </c>
      <c r="G38" s="28">
        <f>AVERAGE(G36:G37)</f>
        <v>3.95</v>
      </c>
      <c r="H38" s="28"/>
      <c r="I38" s="29"/>
      <c r="J38" s="91"/>
      <c r="K38" s="93">
        <v>85.2</v>
      </c>
      <c r="L38" s="93">
        <v>68</v>
      </c>
      <c r="M38" s="93">
        <v>0</v>
      </c>
      <c r="N38" s="93" t="s">
        <v>338</v>
      </c>
      <c r="O38" s="93">
        <v>100</v>
      </c>
      <c r="P38" s="93">
        <v>1.1000000000000001</v>
      </c>
      <c r="Q38" s="93">
        <v>1.7</v>
      </c>
      <c r="R38" s="94" t="s">
        <v>223</v>
      </c>
      <c r="S38" s="22"/>
      <c r="T38" s="96">
        <v>5</v>
      </c>
      <c r="U38" s="96">
        <v>5</v>
      </c>
      <c r="V38" s="22" t="s">
        <v>54</v>
      </c>
      <c r="W38" s="97">
        <v>5</v>
      </c>
      <c r="X38" s="220" t="s">
        <v>71</v>
      </c>
      <c r="Y38" s="98" t="s">
        <v>365</v>
      </c>
      <c r="Z38" s="22">
        <f>AVERAGE(Z36:Z37)</f>
        <v>153.6</v>
      </c>
      <c r="AA38" s="22">
        <f>AVERAGE(AA36:AA37)</f>
        <v>-3.3</v>
      </c>
      <c r="AB38" s="22">
        <f>AVERAGE(AB36:AB37)</f>
        <v>98.300000000000011</v>
      </c>
      <c r="AC38" s="99"/>
    </row>
    <row r="39" spans="1:29" ht="15.75">
      <c r="A39" s="563"/>
      <c r="B39" s="569"/>
      <c r="C39" s="574"/>
      <c r="D39" s="594"/>
      <c r="E39" s="2" t="s">
        <v>358</v>
      </c>
      <c r="F39" s="104">
        <v>733.1</v>
      </c>
      <c r="G39" s="104">
        <v>4.62</v>
      </c>
      <c r="H39" s="104"/>
      <c r="I39" s="106" t="s">
        <v>78</v>
      </c>
      <c r="J39" s="249">
        <v>2</v>
      </c>
      <c r="K39" s="5">
        <v>84.7</v>
      </c>
      <c r="L39" s="5">
        <v>70</v>
      </c>
      <c r="M39" s="5">
        <v>0</v>
      </c>
      <c r="N39" s="5" t="s">
        <v>335</v>
      </c>
      <c r="O39" s="5">
        <v>100</v>
      </c>
      <c r="P39" s="5">
        <v>1.2</v>
      </c>
      <c r="Q39" s="5">
        <v>1.7</v>
      </c>
      <c r="R39" s="84" t="s">
        <v>346</v>
      </c>
      <c r="S39" s="21"/>
      <c r="T39" s="250"/>
      <c r="U39" s="250"/>
      <c r="V39" s="216"/>
      <c r="W39" s="216"/>
      <c r="X39" s="216"/>
      <c r="Y39" s="87" t="s">
        <v>121</v>
      </c>
      <c r="Z39" s="5">
        <v>154</v>
      </c>
      <c r="AA39" s="88">
        <v>-3.4</v>
      </c>
      <c r="AB39" s="2">
        <v>103.8</v>
      </c>
      <c r="AC39" s="88"/>
    </row>
    <row r="40" spans="1:29" ht="15.75">
      <c r="A40" s="563" t="s">
        <v>340</v>
      </c>
      <c r="B40" s="569"/>
      <c r="C40" s="574"/>
      <c r="D40" s="576" t="s">
        <v>372</v>
      </c>
      <c r="E40" s="2" t="s">
        <v>354</v>
      </c>
      <c r="F40" s="80">
        <v>653.9</v>
      </c>
      <c r="G40" s="80"/>
      <c r="H40" s="81"/>
      <c r="I40" s="82"/>
      <c r="J40" s="83">
        <v>9</v>
      </c>
      <c r="K40" s="90">
        <v>84.8</v>
      </c>
      <c r="L40" s="5">
        <v>69.599999999999994</v>
      </c>
      <c r="M40" s="84">
        <v>32</v>
      </c>
      <c r="N40" s="5">
        <v>6.3</v>
      </c>
      <c r="O40" s="84">
        <v>60</v>
      </c>
      <c r="P40" s="5">
        <v>14.3</v>
      </c>
      <c r="Q40" s="5">
        <v>1.7</v>
      </c>
      <c r="R40" s="84" t="s">
        <v>229</v>
      </c>
      <c r="S40" s="2"/>
      <c r="T40" s="85">
        <v>5</v>
      </c>
      <c r="U40" s="85">
        <v>4.75</v>
      </c>
      <c r="V40" s="132" t="s">
        <v>54</v>
      </c>
      <c r="W40" s="86">
        <v>5</v>
      </c>
      <c r="X40" s="86" t="s">
        <v>373</v>
      </c>
      <c r="Y40" s="87" t="s">
        <v>356</v>
      </c>
      <c r="Z40" s="88">
        <v>157.30000000000001</v>
      </c>
      <c r="AA40" s="88"/>
      <c r="AB40" s="88">
        <v>98.4</v>
      </c>
      <c r="AC40" s="88"/>
    </row>
    <row r="41" spans="1:29" ht="15.75">
      <c r="A41" s="563"/>
      <c r="B41" s="569"/>
      <c r="C41" s="574"/>
      <c r="D41" s="576"/>
      <c r="E41" s="2" t="s">
        <v>355</v>
      </c>
      <c r="F41" s="121">
        <v>705.7</v>
      </c>
      <c r="G41" s="121"/>
      <c r="H41" s="121"/>
      <c r="I41" s="106"/>
      <c r="J41" s="211">
        <v>10</v>
      </c>
      <c r="K41" s="5">
        <v>85.6</v>
      </c>
      <c r="L41" s="5">
        <v>70.7</v>
      </c>
      <c r="M41" s="5">
        <v>37</v>
      </c>
      <c r="N41" s="5">
        <v>5.5</v>
      </c>
      <c r="O41" s="5">
        <v>60</v>
      </c>
      <c r="P41" s="5">
        <v>16</v>
      </c>
      <c r="Q41" s="5">
        <v>1.7</v>
      </c>
      <c r="R41" s="84" t="s">
        <v>229</v>
      </c>
      <c r="S41" s="21"/>
      <c r="T41" s="213">
        <v>5</v>
      </c>
      <c r="U41" s="213">
        <v>5.5</v>
      </c>
      <c r="V41" s="132" t="s">
        <v>54</v>
      </c>
      <c r="W41" s="132">
        <v>3</v>
      </c>
      <c r="X41" s="216" t="s">
        <v>58</v>
      </c>
      <c r="Y41" s="87" t="s">
        <v>363</v>
      </c>
      <c r="Z41" s="5">
        <v>156.5</v>
      </c>
      <c r="AA41" s="88"/>
      <c r="AB41" s="21">
        <v>99.2</v>
      </c>
      <c r="AC41" s="88"/>
    </row>
    <row r="42" spans="1:29" s="100" customFormat="1" ht="15.75">
      <c r="A42" s="563"/>
      <c r="B42" s="569"/>
      <c r="C42" s="574"/>
      <c r="D42" s="576"/>
      <c r="E42" s="22" t="s">
        <v>357</v>
      </c>
      <c r="F42" s="28">
        <f>AVERAGE(F40:F41)</f>
        <v>679.8</v>
      </c>
      <c r="G42" s="28"/>
      <c r="H42" s="30"/>
      <c r="I42" s="29"/>
      <c r="J42" s="91"/>
      <c r="K42" s="92">
        <v>84.8</v>
      </c>
      <c r="L42" s="93">
        <v>69.599999999999994</v>
      </c>
      <c r="M42" s="94">
        <v>32</v>
      </c>
      <c r="N42" s="93">
        <v>6.3</v>
      </c>
      <c r="O42" s="94">
        <v>60</v>
      </c>
      <c r="P42" s="93">
        <v>14.3</v>
      </c>
      <c r="Q42" s="93">
        <v>1.7</v>
      </c>
      <c r="R42" s="94" t="s">
        <v>230</v>
      </c>
      <c r="S42" s="22"/>
      <c r="T42" s="96">
        <v>5</v>
      </c>
      <c r="U42" s="217">
        <v>5.5</v>
      </c>
      <c r="V42" s="133" t="s">
        <v>54</v>
      </c>
      <c r="W42" s="97">
        <v>5</v>
      </c>
      <c r="X42" s="220" t="s">
        <v>58</v>
      </c>
      <c r="Y42" s="98" t="s">
        <v>365</v>
      </c>
      <c r="Z42" s="93">
        <f>AVERAGE(Z40:Z41)</f>
        <v>156.9</v>
      </c>
      <c r="AA42" s="93"/>
      <c r="AB42" s="93">
        <f>AVERAGE(AB40:AB41)</f>
        <v>98.800000000000011</v>
      </c>
      <c r="AC42" s="99"/>
    </row>
    <row r="43" spans="1:29" s="72" customFormat="1" ht="15.75">
      <c r="A43" s="563"/>
      <c r="B43" s="570"/>
      <c r="C43" s="575"/>
      <c r="D43" s="576"/>
      <c r="E43" s="2" t="s">
        <v>358</v>
      </c>
      <c r="F43" s="104">
        <v>700.7</v>
      </c>
      <c r="G43" s="104"/>
      <c r="H43" s="104"/>
      <c r="I43" s="106"/>
      <c r="J43" s="249">
        <v>5</v>
      </c>
      <c r="K43" s="5">
        <v>85.3</v>
      </c>
      <c r="L43" s="5">
        <v>73.7</v>
      </c>
      <c r="M43" s="5">
        <v>38</v>
      </c>
      <c r="N43" s="5">
        <v>6.5</v>
      </c>
      <c r="O43" s="5">
        <v>62</v>
      </c>
      <c r="P43" s="5">
        <v>15.4</v>
      </c>
      <c r="Q43" s="5">
        <v>1.7</v>
      </c>
      <c r="R43" s="84" t="s">
        <v>229</v>
      </c>
      <c r="S43" s="21"/>
      <c r="T43" s="250"/>
      <c r="U43" s="250"/>
      <c r="V43" s="216"/>
      <c r="W43" s="216"/>
      <c r="X43" s="216"/>
      <c r="Y43" s="87" t="s">
        <v>363</v>
      </c>
      <c r="Z43" s="5">
        <v>157.4</v>
      </c>
      <c r="AA43" s="88"/>
      <c r="AB43" s="2">
        <v>103.8</v>
      </c>
      <c r="AC43" s="5"/>
    </row>
    <row r="44" spans="1:29" ht="15.75">
      <c r="A44" s="563">
        <v>54</v>
      </c>
      <c r="B44" s="573" t="s">
        <v>374</v>
      </c>
      <c r="C44" s="595" t="s">
        <v>332</v>
      </c>
      <c r="D44" s="594" t="s">
        <v>375</v>
      </c>
      <c r="E44" s="2" t="s">
        <v>376</v>
      </c>
      <c r="F44" s="81">
        <v>705.25</v>
      </c>
      <c r="G44" s="81">
        <v>11.11</v>
      </c>
      <c r="H44" s="81" t="s">
        <v>271</v>
      </c>
      <c r="I44" s="82" t="s">
        <v>52</v>
      </c>
      <c r="J44" s="252">
        <v>1</v>
      </c>
      <c r="K44" s="5">
        <v>82.7</v>
      </c>
      <c r="L44" s="5">
        <v>70.099999999999994</v>
      </c>
      <c r="M44" s="84">
        <v>2</v>
      </c>
      <c r="N44" s="131" t="s">
        <v>67</v>
      </c>
      <c r="O44" s="131" t="s">
        <v>377</v>
      </c>
      <c r="P44" s="131" t="s">
        <v>378</v>
      </c>
      <c r="Q44" s="5">
        <v>1.7</v>
      </c>
      <c r="R44" s="131" t="s">
        <v>336</v>
      </c>
      <c r="S44" s="253" t="s">
        <v>271</v>
      </c>
      <c r="T44" s="254">
        <v>1</v>
      </c>
      <c r="U44" s="254">
        <v>4</v>
      </c>
      <c r="V44" s="253" t="s">
        <v>49</v>
      </c>
      <c r="W44" s="255" t="s">
        <v>379</v>
      </c>
      <c r="X44" s="255" t="s">
        <v>54</v>
      </c>
      <c r="Y44" s="151">
        <v>1</v>
      </c>
      <c r="Z44" s="88">
        <v>157.69999999999999</v>
      </c>
      <c r="AA44" s="253" t="s">
        <v>380</v>
      </c>
      <c r="AB44" s="253" t="s">
        <v>381</v>
      </c>
      <c r="AC44" s="131" t="s">
        <v>382</v>
      </c>
    </row>
    <row r="45" spans="1:29" ht="15.75">
      <c r="A45" s="563"/>
      <c r="B45" s="574"/>
      <c r="C45" s="596"/>
      <c r="D45" s="576"/>
      <c r="E45" s="2" t="s">
        <v>251</v>
      </c>
      <c r="F45" s="81">
        <v>681.65</v>
      </c>
      <c r="G45" s="80">
        <v>10.1</v>
      </c>
      <c r="H45" s="81" t="s">
        <v>271</v>
      </c>
      <c r="I45" s="82" t="s">
        <v>52</v>
      </c>
      <c r="J45" s="252">
        <v>1</v>
      </c>
      <c r="K45" s="126">
        <v>86</v>
      </c>
      <c r="L45" s="5">
        <v>64.400000000000006</v>
      </c>
      <c r="M45" s="84">
        <v>2</v>
      </c>
      <c r="N45" s="131" t="s">
        <v>335</v>
      </c>
      <c r="O45" s="131" t="s">
        <v>377</v>
      </c>
      <c r="P45" s="131" t="s">
        <v>383</v>
      </c>
      <c r="Q45" s="5">
        <v>1.8</v>
      </c>
      <c r="R45" s="131" t="s">
        <v>336</v>
      </c>
      <c r="S45" s="253"/>
      <c r="T45" s="254">
        <v>1</v>
      </c>
      <c r="U45" s="256">
        <v>2.5</v>
      </c>
      <c r="V45" s="253" t="s">
        <v>50</v>
      </c>
      <c r="W45" s="257">
        <v>5</v>
      </c>
      <c r="X45" s="255" t="s">
        <v>50</v>
      </c>
      <c r="Y45" s="151">
        <v>5</v>
      </c>
      <c r="Z45" s="88">
        <v>158.69999999999999</v>
      </c>
      <c r="AA45" s="253" t="s">
        <v>384</v>
      </c>
      <c r="AB45" s="253" t="s">
        <v>385</v>
      </c>
      <c r="AC45" s="131" t="s">
        <v>382</v>
      </c>
    </row>
    <row r="46" spans="1:29" s="100" customFormat="1" ht="15.75">
      <c r="A46" s="563"/>
      <c r="B46" s="574"/>
      <c r="C46" s="596"/>
      <c r="D46" s="576"/>
      <c r="E46" s="22" t="s">
        <v>275</v>
      </c>
      <c r="F46" s="30">
        <v>693.45</v>
      </c>
      <c r="G46" s="30">
        <v>10.605</v>
      </c>
      <c r="H46" s="30" t="s">
        <v>271</v>
      </c>
      <c r="I46" s="29" t="s">
        <v>52</v>
      </c>
      <c r="J46" s="258">
        <v>1</v>
      </c>
      <c r="K46" s="128">
        <v>86</v>
      </c>
      <c r="L46" s="93">
        <v>64.400000000000006</v>
      </c>
      <c r="M46" s="94">
        <v>2</v>
      </c>
      <c r="N46" s="137" t="s">
        <v>338</v>
      </c>
      <c r="O46" s="137" t="s">
        <v>377</v>
      </c>
      <c r="P46" s="137" t="s">
        <v>383</v>
      </c>
      <c r="Q46" s="93">
        <v>1.8</v>
      </c>
      <c r="R46" s="137" t="s">
        <v>364</v>
      </c>
      <c r="S46" s="29" t="s">
        <v>271</v>
      </c>
      <c r="T46" s="259">
        <v>1</v>
      </c>
      <c r="U46" s="259">
        <v>4</v>
      </c>
      <c r="V46" s="260" t="s">
        <v>386</v>
      </c>
      <c r="W46" s="261">
        <v>5</v>
      </c>
      <c r="X46" s="262" t="s">
        <v>387</v>
      </c>
      <c r="Y46" s="153">
        <v>5</v>
      </c>
      <c r="Z46" s="28">
        <v>158.19999999999999</v>
      </c>
      <c r="AA46" s="29" t="s">
        <v>388</v>
      </c>
      <c r="AB46" s="29" t="s">
        <v>389</v>
      </c>
      <c r="AC46" s="29" t="s">
        <v>390</v>
      </c>
    </row>
    <row r="47" spans="1:29" ht="15.75">
      <c r="A47" s="563"/>
      <c r="B47" s="574"/>
      <c r="C47" s="596"/>
      <c r="D47" s="576"/>
      <c r="E47" s="2" t="s">
        <v>255</v>
      </c>
      <c r="F47" s="81">
        <v>696.91</v>
      </c>
      <c r="G47" s="80">
        <v>7.7</v>
      </c>
      <c r="H47" s="81" t="s">
        <v>271</v>
      </c>
      <c r="I47" s="82" t="s">
        <v>52</v>
      </c>
      <c r="J47" s="252">
        <v>1</v>
      </c>
      <c r="K47" s="5">
        <v>86</v>
      </c>
      <c r="L47" s="5">
        <v>64.400000000000006</v>
      </c>
      <c r="M47" s="84">
        <v>2</v>
      </c>
      <c r="N47" s="131" t="s">
        <v>335</v>
      </c>
      <c r="O47" s="131" t="s">
        <v>377</v>
      </c>
      <c r="P47" s="131" t="s">
        <v>383</v>
      </c>
      <c r="Q47" s="5">
        <v>1.8</v>
      </c>
      <c r="R47" s="131" t="s">
        <v>336</v>
      </c>
      <c r="S47" s="253"/>
      <c r="T47" s="256"/>
      <c r="U47" s="256"/>
      <c r="V47" s="253"/>
      <c r="W47" s="257"/>
      <c r="X47" s="255"/>
      <c r="Y47" s="151"/>
      <c r="Z47" s="88">
        <v>157.1</v>
      </c>
      <c r="AA47" s="253" t="s">
        <v>391</v>
      </c>
      <c r="AB47" s="253" t="s">
        <v>392</v>
      </c>
      <c r="AC47" s="131" t="s">
        <v>382</v>
      </c>
    </row>
    <row r="48" spans="1:29" ht="15.75">
      <c r="A48" s="563" t="s">
        <v>340</v>
      </c>
      <c r="B48" s="574"/>
      <c r="C48" s="596"/>
      <c r="D48" s="594" t="s">
        <v>393</v>
      </c>
      <c r="E48" s="2" t="s">
        <v>376</v>
      </c>
      <c r="F48" s="81">
        <v>634.89</v>
      </c>
      <c r="G48" s="252">
        <v>0</v>
      </c>
      <c r="H48" s="81"/>
      <c r="I48" s="82"/>
      <c r="J48" s="252"/>
      <c r="K48" s="126"/>
      <c r="L48" s="5"/>
      <c r="M48" s="84"/>
      <c r="N48" s="131"/>
      <c r="O48" s="131"/>
      <c r="P48" s="131"/>
      <c r="Q48" s="5"/>
      <c r="R48" s="131"/>
      <c r="S48" s="253"/>
      <c r="T48" s="154"/>
      <c r="U48" s="256"/>
      <c r="V48" s="253"/>
      <c r="W48" s="253"/>
      <c r="X48" s="253"/>
      <c r="Y48" s="151"/>
      <c r="Z48" s="88">
        <v>158.30000000000001</v>
      </c>
      <c r="AA48" s="253" t="s">
        <v>292</v>
      </c>
      <c r="AB48" s="253" t="s">
        <v>394</v>
      </c>
      <c r="AC48" s="253"/>
    </row>
    <row r="49" spans="1:29" ht="15.75">
      <c r="A49" s="563"/>
      <c r="B49" s="574"/>
      <c r="C49" s="596"/>
      <c r="D49" s="576"/>
      <c r="E49" s="2" t="s">
        <v>251</v>
      </c>
      <c r="F49" s="81">
        <v>619.20000000000005</v>
      </c>
      <c r="G49" s="252">
        <v>0</v>
      </c>
      <c r="H49" s="81"/>
      <c r="I49" s="82"/>
      <c r="J49" s="252"/>
      <c r="K49" s="126"/>
      <c r="L49" s="5"/>
      <c r="M49" s="84"/>
      <c r="N49" s="131"/>
      <c r="O49" s="131"/>
      <c r="P49" s="131"/>
      <c r="Q49" s="5"/>
      <c r="R49" s="131"/>
      <c r="S49" s="253"/>
      <c r="T49" s="256"/>
      <c r="U49" s="256"/>
      <c r="V49" s="253"/>
      <c r="W49" s="257"/>
      <c r="X49" s="255"/>
      <c r="Y49" s="151"/>
      <c r="Z49" s="240">
        <v>158.35</v>
      </c>
      <c r="AA49" s="253" t="s">
        <v>292</v>
      </c>
      <c r="AB49" s="253" t="s">
        <v>395</v>
      </c>
      <c r="AC49" s="253"/>
    </row>
    <row r="50" spans="1:29" s="100" customFormat="1" ht="15.75">
      <c r="A50" s="563"/>
      <c r="B50" s="574"/>
      <c r="C50" s="596"/>
      <c r="D50" s="576"/>
      <c r="E50" s="22" t="s">
        <v>275</v>
      </c>
      <c r="F50" s="30">
        <v>627.04500000000007</v>
      </c>
      <c r="G50" s="258">
        <v>0</v>
      </c>
      <c r="H50" s="30"/>
      <c r="I50" s="29"/>
      <c r="J50" s="258"/>
      <c r="K50" s="125"/>
      <c r="L50" s="136"/>
      <c r="M50" s="94"/>
      <c r="N50" s="137"/>
      <c r="O50" s="137"/>
      <c r="P50" s="137"/>
      <c r="Q50" s="136"/>
      <c r="R50" s="137"/>
      <c r="S50" s="260"/>
      <c r="T50" s="155"/>
      <c r="U50" s="155"/>
      <c r="V50" s="260"/>
      <c r="W50" s="261"/>
      <c r="X50" s="262"/>
      <c r="Y50" s="153"/>
      <c r="Z50" s="99">
        <v>158.32</v>
      </c>
      <c r="AA50" s="260" t="s">
        <v>292</v>
      </c>
      <c r="AB50" s="260" t="s">
        <v>396</v>
      </c>
      <c r="AC50" s="260"/>
    </row>
    <row r="51" spans="1:29" ht="15.75">
      <c r="A51" s="563"/>
      <c r="B51" s="575"/>
      <c r="C51" s="597"/>
      <c r="D51" s="576"/>
      <c r="E51" s="2" t="s">
        <v>255</v>
      </c>
      <c r="F51" s="81">
        <v>649.55999999999995</v>
      </c>
      <c r="G51" s="252">
        <v>0</v>
      </c>
      <c r="H51" s="81"/>
      <c r="I51" s="82"/>
      <c r="J51" s="252"/>
      <c r="K51" s="126"/>
      <c r="L51" s="5"/>
      <c r="M51" s="84"/>
      <c r="N51" s="131"/>
      <c r="O51" s="131"/>
      <c r="P51" s="131"/>
      <c r="Q51" s="5"/>
      <c r="R51" s="131"/>
      <c r="S51" s="253"/>
      <c r="T51" s="256"/>
      <c r="U51" s="256"/>
      <c r="V51" s="253"/>
      <c r="W51" s="257"/>
      <c r="X51" s="255"/>
      <c r="Y51" s="151"/>
      <c r="Z51" s="88">
        <v>156.30000000000001</v>
      </c>
      <c r="AA51" s="253"/>
      <c r="AB51" s="253" t="s">
        <v>397</v>
      </c>
      <c r="AC51" s="253"/>
    </row>
    <row r="52" spans="1:29" ht="15.75">
      <c r="A52" s="563">
        <v>55</v>
      </c>
      <c r="B52" s="591" t="s">
        <v>180</v>
      </c>
      <c r="C52" s="576" t="s">
        <v>398</v>
      </c>
      <c r="D52" s="576" t="s">
        <v>399</v>
      </c>
      <c r="E52" s="2" t="s">
        <v>248</v>
      </c>
      <c r="F52" s="80">
        <v>477.94</v>
      </c>
      <c r="G52" s="80">
        <v>-9.6300000000000008</v>
      </c>
      <c r="H52" s="81"/>
      <c r="I52" s="82" t="s">
        <v>400</v>
      </c>
      <c r="J52" s="83">
        <v>2</v>
      </c>
      <c r="K52" s="5"/>
      <c r="L52" s="5"/>
      <c r="M52" s="5"/>
      <c r="N52" s="5"/>
      <c r="O52" s="5"/>
      <c r="P52" s="5"/>
      <c r="Q52" s="5"/>
      <c r="R52" s="84"/>
      <c r="S52" s="2"/>
      <c r="T52" s="85">
        <v>5</v>
      </c>
      <c r="U52" s="85">
        <v>4.75</v>
      </c>
      <c r="V52" s="2" t="s">
        <v>54</v>
      </c>
      <c r="W52" s="86">
        <v>5</v>
      </c>
      <c r="X52" s="86" t="s">
        <v>50</v>
      </c>
      <c r="Y52" s="87" t="s">
        <v>121</v>
      </c>
      <c r="Z52" s="88">
        <v>121.7</v>
      </c>
      <c r="AA52" s="88">
        <v>-20</v>
      </c>
      <c r="AB52" s="88">
        <v>116.5</v>
      </c>
      <c r="AC52" s="134"/>
    </row>
    <row r="53" spans="1:29" ht="15.75">
      <c r="A53" s="563"/>
      <c r="B53" s="592"/>
      <c r="C53" s="576"/>
      <c r="D53" s="576"/>
      <c r="E53" s="2" t="s">
        <v>251</v>
      </c>
      <c r="F53" s="80">
        <v>487.67</v>
      </c>
      <c r="G53" s="80">
        <v>-11.55</v>
      </c>
      <c r="H53" s="81"/>
      <c r="I53" s="82" t="s">
        <v>401</v>
      </c>
      <c r="J53" s="83">
        <v>2</v>
      </c>
      <c r="K53" s="90"/>
      <c r="L53" s="5"/>
      <c r="M53" s="84"/>
      <c r="N53" s="5"/>
      <c r="O53" s="84"/>
      <c r="P53" s="5"/>
      <c r="Q53" s="5"/>
      <c r="R53" s="21"/>
      <c r="S53" s="2"/>
      <c r="T53" s="85">
        <v>5</v>
      </c>
      <c r="U53" s="85">
        <v>4</v>
      </c>
      <c r="V53" s="2" t="s">
        <v>54</v>
      </c>
      <c r="W53" s="86">
        <v>5</v>
      </c>
      <c r="X53" s="86" t="s">
        <v>58</v>
      </c>
      <c r="Y53" s="87"/>
      <c r="Z53" s="88">
        <v>121.4</v>
      </c>
      <c r="AA53" s="88">
        <v>-15.6</v>
      </c>
      <c r="AB53" s="88">
        <v>118.3</v>
      </c>
      <c r="AC53" s="134"/>
    </row>
    <row r="54" spans="1:29" s="100" customFormat="1" ht="15.75">
      <c r="A54" s="563"/>
      <c r="B54" s="592"/>
      <c r="C54" s="576"/>
      <c r="D54" s="576"/>
      <c r="E54" s="22" t="s">
        <v>275</v>
      </c>
      <c r="F54" s="28">
        <f>AVERAGE(F52:F53)</f>
        <v>482.80500000000001</v>
      </c>
      <c r="G54" s="28">
        <f>AVERAGE(G52:G53)</f>
        <v>-10.59</v>
      </c>
      <c r="H54" s="30"/>
      <c r="I54" s="29"/>
      <c r="J54" s="91"/>
      <c r="K54" s="92"/>
      <c r="L54" s="93"/>
      <c r="M54" s="93"/>
      <c r="N54" s="93"/>
      <c r="O54" s="93"/>
      <c r="P54" s="93"/>
      <c r="Q54" s="93"/>
      <c r="R54" s="94"/>
      <c r="S54" s="22"/>
      <c r="T54" s="96">
        <v>5</v>
      </c>
      <c r="U54" s="96">
        <v>4.75</v>
      </c>
      <c r="V54" s="22" t="s">
        <v>54</v>
      </c>
      <c r="W54" s="97">
        <v>5</v>
      </c>
      <c r="X54" s="97" t="s">
        <v>58</v>
      </c>
      <c r="Y54" s="87" t="s">
        <v>121</v>
      </c>
      <c r="Z54" s="99">
        <f>AVERAGE(Z52:Z53)</f>
        <v>121.55000000000001</v>
      </c>
      <c r="AA54" s="99">
        <f>AVERAGE(AA52:AA53)</f>
        <v>-17.8</v>
      </c>
      <c r="AB54" s="99">
        <f>AVERAGE(AB52:AB53)</f>
        <v>117.4</v>
      </c>
      <c r="AC54" s="248"/>
    </row>
    <row r="55" spans="1:29" ht="15.75">
      <c r="A55" s="563"/>
      <c r="B55" s="592"/>
      <c r="C55" s="576"/>
      <c r="D55" s="576"/>
      <c r="E55" s="2" t="s">
        <v>255</v>
      </c>
      <c r="F55" s="80">
        <v>474.31</v>
      </c>
      <c r="G55" s="80">
        <v>-11.72</v>
      </c>
      <c r="H55" s="81"/>
      <c r="I55" s="82" t="s">
        <v>402</v>
      </c>
      <c r="J55" s="83">
        <v>2</v>
      </c>
      <c r="K55" s="90">
        <v>85.2</v>
      </c>
      <c r="L55" s="5">
        <v>71.3</v>
      </c>
      <c r="M55" s="84">
        <v>10</v>
      </c>
      <c r="N55" s="5">
        <v>1.5</v>
      </c>
      <c r="O55" s="84">
        <v>70</v>
      </c>
      <c r="P55" s="5">
        <v>17.399999999999999</v>
      </c>
      <c r="Q55" s="5">
        <v>2.5</v>
      </c>
      <c r="R55" s="84" t="s">
        <v>221</v>
      </c>
      <c r="S55" s="2"/>
      <c r="T55" s="85"/>
      <c r="U55" s="85"/>
      <c r="V55" s="2"/>
      <c r="W55" s="86"/>
      <c r="X55" s="86"/>
      <c r="Y55" s="87"/>
      <c r="Z55" s="88">
        <v>121.6</v>
      </c>
      <c r="AA55" s="88">
        <v>-16.600000000000001</v>
      </c>
      <c r="AB55" s="88">
        <v>118.7</v>
      </c>
      <c r="AC55" s="134"/>
    </row>
    <row r="56" spans="1:29" s="72" customFormat="1" ht="15.75">
      <c r="A56" s="563" t="s">
        <v>340</v>
      </c>
      <c r="B56" s="592"/>
      <c r="C56" s="576"/>
      <c r="D56" s="576" t="s">
        <v>403</v>
      </c>
      <c r="E56" s="2" t="s">
        <v>248</v>
      </c>
      <c r="F56" s="80">
        <v>528.89</v>
      </c>
      <c r="G56" s="80"/>
      <c r="H56" s="81"/>
      <c r="I56" s="82"/>
      <c r="J56" s="83">
        <v>1</v>
      </c>
      <c r="K56" s="5"/>
      <c r="L56" s="5"/>
      <c r="M56" s="5"/>
      <c r="N56" s="5"/>
      <c r="O56" s="5"/>
      <c r="P56" s="5"/>
      <c r="Q56" s="5"/>
      <c r="R56" s="84"/>
      <c r="S56" s="2"/>
      <c r="T56" s="85"/>
      <c r="U56" s="85"/>
      <c r="V56" s="2"/>
      <c r="W56" s="86"/>
      <c r="X56" s="86"/>
      <c r="Y56" s="87"/>
      <c r="Z56" s="88">
        <v>141.69999999999999</v>
      </c>
      <c r="AA56" s="88"/>
      <c r="AB56" s="88">
        <v>122.3</v>
      </c>
      <c r="AC56" s="21"/>
    </row>
    <row r="57" spans="1:29" s="72" customFormat="1" ht="15.75">
      <c r="A57" s="563"/>
      <c r="B57" s="592"/>
      <c r="C57" s="576"/>
      <c r="D57" s="576"/>
      <c r="E57" s="2" t="s">
        <v>251</v>
      </c>
      <c r="F57" s="80">
        <v>551.35</v>
      </c>
      <c r="G57" s="80"/>
      <c r="H57" s="81"/>
      <c r="I57" s="82"/>
      <c r="J57" s="83">
        <v>1</v>
      </c>
      <c r="K57" s="90"/>
      <c r="L57" s="5"/>
      <c r="M57" s="84"/>
      <c r="N57" s="5"/>
      <c r="O57" s="84"/>
      <c r="P57" s="5"/>
      <c r="Q57" s="5"/>
      <c r="R57" s="21"/>
      <c r="S57" s="2"/>
      <c r="T57" s="85"/>
      <c r="U57" s="85"/>
      <c r="V57" s="2"/>
      <c r="W57" s="86"/>
      <c r="X57" s="86"/>
      <c r="Y57" s="87"/>
      <c r="Z57" s="88">
        <v>137</v>
      </c>
      <c r="AA57" s="88"/>
      <c r="AB57" s="88">
        <v>122.7</v>
      </c>
      <c r="AC57" s="21"/>
    </row>
    <row r="58" spans="1:29" s="237" customFormat="1" ht="15.75">
      <c r="A58" s="563"/>
      <c r="B58" s="592"/>
      <c r="C58" s="576"/>
      <c r="D58" s="576"/>
      <c r="E58" s="22" t="s">
        <v>275</v>
      </c>
      <c r="F58" s="28">
        <v>540.12</v>
      </c>
      <c r="G58" s="28"/>
      <c r="H58" s="30"/>
      <c r="I58" s="29"/>
      <c r="J58" s="91"/>
      <c r="K58" s="92"/>
      <c r="L58" s="93"/>
      <c r="M58" s="93"/>
      <c r="N58" s="93"/>
      <c r="O58" s="93"/>
      <c r="P58" s="93"/>
      <c r="Q58" s="93"/>
      <c r="R58" s="94"/>
      <c r="S58" s="22"/>
      <c r="T58" s="96"/>
      <c r="U58" s="96"/>
      <c r="V58" s="22"/>
      <c r="W58" s="97"/>
      <c r="X58" s="97"/>
      <c r="Y58" s="98"/>
      <c r="Z58" s="99">
        <v>139.35</v>
      </c>
      <c r="AA58" s="99"/>
      <c r="AB58" s="99">
        <v>122.5</v>
      </c>
      <c r="AC58" s="113"/>
    </row>
    <row r="59" spans="1:29" s="72" customFormat="1" ht="15.75">
      <c r="A59" s="563"/>
      <c r="B59" s="593"/>
      <c r="C59" s="576"/>
      <c r="D59" s="576"/>
      <c r="E59" s="2" t="s">
        <v>255</v>
      </c>
      <c r="F59" s="80">
        <v>537.28</v>
      </c>
      <c r="G59" s="80"/>
      <c r="H59" s="81"/>
      <c r="I59" s="82"/>
      <c r="J59" s="83">
        <v>1</v>
      </c>
      <c r="K59" s="90">
        <v>83.2</v>
      </c>
      <c r="L59" s="5">
        <v>68.599999999999994</v>
      </c>
      <c r="M59" s="84">
        <v>73</v>
      </c>
      <c r="N59" s="5">
        <v>9.8000000000000007</v>
      </c>
      <c r="O59" s="84">
        <v>70</v>
      </c>
      <c r="P59" s="5">
        <v>18</v>
      </c>
      <c r="Q59" s="5">
        <v>2</v>
      </c>
      <c r="R59" s="84" t="s">
        <v>229</v>
      </c>
      <c r="S59" s="2"/>
      <c r="T59" s="85"/>
      <c r="U59" s="85"/>
      <c r="V59" s="2"/>
      <c r="W59" s="86"/>
      <c r="X59" s="86"/>
      <c r="Y59" s="87"/>
      <c r="Z59" s="88">
        <v>138.19999999999999</v>
      </c>
      <c r="AA59" s="88"/>
      <c r="AB59" s="88">
        <v>123.2</v>
      </c>
      <c r="AC59" s="21"/>
    </row>
  </sheetData>
  <mergeCells count="51">
    <mergeCell ref="B1:AC1"/>
    <mergeCell ref="A2:A3"/>
    <mergeCell ref="B2:B3"/>
    <mergeCell ref="C2:C3"/>
    <mergeCell ref="D2:D3"/>
    <mergeCell ref="E2:E3"/>
    <mergeCell ref="F2:J2"/>
    <mergeCell ref="K2:S2"/>
    <mergeCell ref="T2:Y2"/>
    <mergeCell ref="Z2:Z3"/>
    <mergeCell ref="AA2:AA3"/>
    <mergeCell ref="AB2:AB3"/>
    <mergeCell ref="AC2:AC3"/>
    <mergeCell ref="A4:A7"/>
    <mergeCell ref="B4:B11"/>
    <mergeCell ref="C4:C11"/>
    <mergeCell ref="D4:D7"/>
    <mergeCell ref="A16:A19"/>
    <mergeCell ref="D16:D19"/>
    <mergeCell ref="A12:A15"/>
    <mergeCell ref="B12:B19"/>
    <mergeCell ref="C12:C19"/>
    <mergeCell ref="D12:D15"/>
    <mergeCell ref="A8:A11"/>
    <mergeCell ref="D8:D11"/>
    <mergeCell ref="A20:A23"/>
    <mergeCell ref="B20:B43"/>
    <mergeCell ref="C20:C43"/>
    <mergeCell ref="D20:D23"/>
    <mergeCell ref="A28:A31"/>
    <mergeCell ref="D28:D31"/>
    <mergeCell ref="A36:A39"/>
    <mergeCell ref="D36:D39"/>
    <mergeCell ref="A24:A27"/>
    <mergeCell ref="D24:D27"/>
    <mergeCell ref="A32:A35"/>
    <mergeCell ref="D32:D35"/>
    <mergeCell ref="A40:A43"/>
    <mergeCell ref="D40:D43"/>
    <mergeCell ref="A48:A51"/>
    <mergeCell ref="D48:D51"/>
    <mergeCell ref="A44:A47"/>
    <mergeCell ref="B44:B51"/>
    <mergeCell ref="C44:C51"/>
    <mergeCell ref="D44:D47"/>
    <mergeCell ref="A56:A59"/>
    <mergeCell ref="D56:D59"/>
    <mergeCell ref="A52:A55"/>
    <mergeCell ref="B52:B59"/>
    <mergeCell ref="C52:C59"/>
    <mergeCell ref="D52:D55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初审意见</vt:lpstr>
      <vt:lpstr>品种农艺性状及产量汇总表</vt:lpstr>
      <vt:lpstr>省区试品种综合性状表</vt:lpstr>
      <vt:lpstr>联合体品种综合性状表</vt:lpstr>
      <vt:lpstr>自主试验品种综合性状表</vt:lpstr>
      <vt:lpstr>初审意见!_Hlk32476690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2020-05-15T02:45:07Z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</Properties>
</file>