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2"/>
  </bookViews>
  <sheets>
    <sheet name="淮北组小麦" sheetId="1" r:id="rId1"/>
    <sheet name="淮南南小麦" sheetId="2" r:id="rId2"/>
    <sheet name="迟播组小麦" sheetId="3" r:id="rId3"/>
  </sheets>
  <definedNames/>
  <calcPr fullCalcOnLoad="1"/>
</workbook>
</file>

<file path=xl/sharedStrings.xml><?xml version="1.0" encoding="utf-8"?>
<sst xmlns="http://schemas.openxmlformats.org/spreadsheetml/2006/main" count="1269" uniqueCount="329">
  <si>
    <t>品种名称</t>
  </si>
  <si>
    <t>年份</t>
  </si>
  <si>
    <t>试验编号</t>
  </si>
  <si>
    <t>试点</t>
  </si>
  <si>
    <t>芒</t>
  </si>
  <si>
    <t>壳色</t>
  </si>
  <si>
    <t>粒色</t>
  </si>
  <si>
    <t>粒质</t>
  </si>
  <si>
    <r>
      <rPr>
        <sz val="10"/>
        <rFont val="宋体"/>
        <family val="0"/>
      </rPr>
      <t>黑胚率</t>
    </r>
    <r>
      <rPr>
        <sz val="10"/>
        <rFont val="Times New Roman"/>
        <family val="1"/>
      </rPr>
      <t xml:space="preserve"> (%)</t>
    </r>
  </si>
  <si>
    <t>穗型</t>
  </si>
  <si>
    <r>
      <rPr>
        <sz val="10"/>
        <rFont val="宋体"/>
        <family val="0"/>
      </rP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</si>
  <si>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容重</t>
    </r>
    <r>
      <rPr>
        <sz val="10"/>
        <rFont val="Times New Roman"/>
        <family val="1"/>
      </rPr>
      <t xml:space="preserve">     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</si>
  <si>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小区产量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</si>
  <si>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折合亩产</t>
    </r>
    <r>
      <rPr>
        <sz val="10"/>
        <rFont val="Times New Roman"/>
        <family val="1"/>
      </rPr>
      <t xml:space="preserve">    (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</si>
  <si>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较</t>
    </r>
    <r>
      <rPr>
        <sz val="10"/>
        <rFont val="Times New Roman"/>
        <family val="1"/>
      </rPr>
      <t>CK±%</t>
    </r>
  </si>
  <si>
    <r>
      <rPr>
        <sz val="10"/>
        <rFont val="宋体"/>
        <family val="0"/>
      </rPr>
      <t>产量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位次</t>
    </r>
  </si>
  <si>
    <t>赤霉病</t>
  </si>
  <si>
    <t>白粉病</t>
  </si>
  <si>
    <t>条锈病</t>
  </si>
  <si>
    <t>叶锈病</t>
  </si>
  <si>
    <t>纹枯病</t>
  </si>
  <si>
    <t>倒伏情况</t>
  </si>
  <si>
    <t>冬季冻害</t>
  </si>
  <si>
    <t>春季冻害</t>
  </si>
  <si>
    <t>旱害</t>
  </si>
  <si>
    <t>湿害</t>
  </si>
  <si>
    <r>
      <rPr>
        <sz val="10"/>
        <rFont val="宋体"/>
        <family val="0"/>
      </rPr>
      <t xml:space="preserve">   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</si>
  <si>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t>Ⅰ</t>
  </si>
  <si>
    <t>Ⅱ</t>
  </si>
  <si>
    <t>Ⅲ</t>
  </si>
  <si>
    <r>
      <rPr>
        <sz val="10"/>
        <rFont val="宋体"/>
        <family val="0"/>
      </rPr>
      <t>播种期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</si>
  <si>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出苗期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</si>
  <si>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始穗期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</si>
  <si>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齐穗期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</si>
  <si>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成熟期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</si>
  <si>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全生育期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</si>
  <si>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基本苗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</si>
  <si>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t>幼苗习性</t>
  </si>
  <si>
    <r>
      <rPr>
        <sz val="10"/>
        <rFont val="宋体"/>
        <family val="0"/>
      </rPr>
      <t>株高</t>
    </r>
    <r>
      <rPr>
        <sz val="10"/>
        <rFont val="Times New Roman"/>
        <family val="1"/>
      </rPr>
      <t>(CM)</t>
    </r>
  </si>
  <si>
    <t>株型</t>
  </si>
  <si>
    <r>
      <rPr>
        <sz val="10"/>
        <rFont val="宋体"/>
        <family val="0"/>
      </rPr>
      <t>最高茎蘖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</si>
  <si>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穗数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</si>
  <si>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成穗率</t>
    </r>
    <r>
      <rPr>
        <sz val="10"/>
        <rFont val="Times New Roman"/>
        <family val="1"/>
      </rPr>
      <t>(%)</t>
    </r>
  </si>
  <si>
    <t>每穗  粒数</t>
  </si>
  <si>
    <r>
      <rPr>
        <sz val="11"/>
        <rFont val="宋体"/>
        <family val="0"/>
      </rPr>
      <t>普遍率</t>
    </r>
    <r>
      <rPr>
        <sz val="12"/>
        <rFont val="Times New Roman"/>
        <family val="1"/>
      </rPr>
      <t xml:space="preserve"> %</t>
    </r>
  </si>
  <si>
    <t>严重度</t>
  </si>
  <si>
    <r>
      <rPr>
        <sz val="11"/>
        <rFont val="宋体"/>
        <family val="0"/>
      </rPr>
      <t>普遍率</t>
    </r>
    <r>
      <rPr>
        <sz val="12"/>
        <rFont val="Times New Roman"/>
        <family val="1"/>
      </rPr>
      <t>%</t>
    </r>
  </si>
  <si>
    <t>级别</t>
  </si>
  <si>
    <r>
      <rPr>
        <sz val="11"/>
        <rFont val="宋体"/>
        <family val="0"/>
      </rPr>
      <t>普遍率</t>
    </r>
    <r>
      <rPr>
        <sz val="12"/>
        <rFont val="Times New Roman"/>
        <family val="1"/>
      </rPr>
      <t xml:space="preserve">  %</t>
    </r>
  </si>
  <si>
    <t>病指</t>
  </si>
  <si>
    <r>
      <rPr>
        <sz val="11"/>
        <rFont val="宋体"/>
        <family val="0"/>
      </rPr>
      <t>面积</t>
    </r>
    <r>
      <rPr>
        <sz val="12"/>
        <rFont val="Times New Roman"/>
        <family val="1"/>
      </rPr>
      <t xml:space="preserve">  %</t>
    </r>
  </si>
  <si>
    <t>程度</t>
  </si>
  <si>
    <r>
      <rPr>
        <sz val="10"/>
        <rFont val="宋体"/>
        <family val="0"/>
      </rPr>
      <t>保丰</t>
    </r>
    <r>
      <rPr>
        <sz val="10"/>
        <rFont val="Times New Roman"/>
        <family val="1"/>
      </rPr>
      <t>10-82</t>
    </r>
  </si>
  <si>
    <r>
      <rPr>
        <sz val="10"/>
        <rFont val="Times New Roman"/>
        <family val="1"/>
      </rPr>
      <t>2011-2012</t>
    </r>
    <r>
      <rPr>
        <sz val="10"/>
        <rFont val="宋体"/>
        <family val="0"/>
      </rPr>
      <t>年</t>
    </r>
  </si>
  <si>
    <r>
      <rPr>
        <b/>
        <sz val="10"/>
        <rFont val="Times New Roman"/>
        <family val="1"/>
      </rPr>
      <t>B10</t>
    </r>
  </si>
  <si>
    <t>徐州农科所</t>
  </si>
  <si>
    <t>3-</t>
  </si>
  <si>
    <t>丰县农林局粮作站</t>
  </si>
  <si>
    <t>3</t>
  </si>
  <si>
    <t>1</t>
  </si>
  <si>
    <t>10</t>
  </si>
  <si>
    <t>邳州市稻麦原种场</t>
  </si>
  <si>
    <t>宿迁农科所</t>
  </si>
  <si>
    <t>2</t>
  </si>
  <si>
    <t>沭阳县刘集农场</t>
  </si>
  <si>
    <t>淮阴农科所</t>
  </si>
  <si>
    <t>阜宁县农科所</t>
  </si>
  <si>
    <t>东海县农科所</t>
  </si>
  <si>
    <t>东辛农场农科所</t>
  </si>
  <si>
    <r>
      <rPr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>-4</t>
    </r>
  </si>
  <si>
    <t>15</t>
  </si>
  <si>
    <t>2+</t>
  </si>
  <si>
    <r>
      <rPr>
        <b/>
        <sz val="10"/>
        <rFont val="宋体"/>
        <family val="0"/>
      </rPr>
      <t>平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均</t>
    </r>
  </si>
  <si>
    <t>2012-2013</t>
  </si>
  <si>
    <t>B05</t>
  </si>
  <si>
    <t>5-10</t>
  </si>
  <si>
    <t>2-</t>
  </si>
  <si>
    <t>2—3</t>
  </si>
  <si>
    <r>
      <rPr>
        <u val="single"/>
        <sz val="10"/>
        <rFont val="宋体"/>
        <family val="0"/>
      </rPr>
      <t>3</t>
    </r>
    <r>
      <rPr>
        <sz val="10"/>
        <rFont val="宋体"/>
        <family val="0"/>
      </rPr>
      <t>-4</t>
    </r>
  </si>
  <si>
    <t>/</t>
  </si>
  <si>
    <t>B08</t>
  </si>
  <si>
    <t>3+</t>
  </si>
  <si>
    <t>1+</t>
  </si>
  <si>
    <t>B09</t>
  </si>
  <si>
    <t>B10</t>
  </si>
  <si>
    <t>t-5</t>
  </si>
  <si>
    <t>BCK</t>
  </si>
  <si>
    <t>2014-2015生</t>
  </si>
  <si>
    <t>徐州</t>
  </si>
  <si>
    <t>邳州</t>
  </si>
  <si>
    <t>东海</t>
  </si>
  <si>
    <t>东辛</t>
  </si>
  <si>
    <t>江苏保丰</t>
  </si>
  <si>
    <t>瑞华</t>
  </si>
  <si>
    <t>淮安</t>
  </si>
  <si>
    <t>丰县</t>
  </si>
  <si>
    <t>徐州佳禾</t>
  </si>
  <si>
    <t>平均</t>
  </si>
  <si>
    <r>
      <rPr>
        <sz val="10"/>
        <rFont val="宋体"/>
        <family val="0"/>
      </rPr>
      <t>徐麦</t>
    </r>
    <r>
      <rPr>
        <sz val="10"/>
        <rFont val="Times New Roman"/>
        <family val="1"/>
      </rPr>
      <t>0054</t>
    </r>
  </si>
  <si>
    <t>2013-2014</t>
  </si>
  <si>
    <t xml:space="preserve">B11  </t>
  </si>
  <si>
    <t>较紧</t>
  </si>
  <si>
    <t>长方</t>
  </si>
  <si>
    <t>短</t>
  </si>
  <si>
    <t>纺锤</t>
  </si>
  <si>
    <t>零星</t>
  </si>
  <si>
    <t>平  均</t>
  </si>
  <si>
    <r>
      <rPr>
        <b/>
        <sz val="10"/>
        <rFont val="宋体"/>
        <family val="0"/>
      </rPr>
      <t>保丰</t>
    </r>
    <r>
      <rPr>
        <b/>
        <sz val="10"/>
        <rFont val="Times New Roman"/>
        <family val="1"/>
      </rPr>
      <t>2018</t>
    </r>
  </si>
  <si>
    <t xml:space="preserve">B12  </t>
  </si>
  <si>
    <t>长</t>
  </si>
  <si>
    <r>
      <rPr>
        <sz val="10"/>
        <rFont val="宋体"/>
        <family val="0"/>
      </rPr>
      <t>保丰</t>
    </r>
    <r>
      <rPr>
        <sz val="10"/>
        <rFont val="Times New Roman"/>
        <family val="1"/>
      </rPr>
      <t>2018</t>
    </r>
  </si>
  <si>
    <r>
      <rPr>
        <b/>
        <sz val="10"/>
        <rFont val="宋体"/>
        <family val="0"/>
      </rPr>
      <t>农麦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号</t>
    </r>
  </si>
  <si>
    <t xml:space="preserve">B13  </t>
  </si>
  <si>
    <t>2-3</t>
  </si>
  <si>
    <r>
      <rPr>
        <sz val="10"/>
        <rFont val="宋体"/>
        <family val="0"/>
      </rPr>
      <t>农麦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</si>
  <si>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品种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名称</t>
    </r>
  </si>
  <si>
    <r>
      <rPr>
        <sz val="10"/>
        <rFont val="宋体"/>
        <family val="0"/>
      </rPr>
      <t>年份</t>
    </r>
  </si>
  <si>
    <r>
      <rPr>
        <sz val="10"/>
        <rFont val="宋体"/>
        <family val="0"/>
      </rP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</si>
  <si>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r>
      <rPr>
        <sz val="11"/>
        <rFont val="宋体"/>
        <family val="0"/>
      </rPr>
      <t>黑胚率</t>
    </r>
    <r>
      <rPr>
        <sz val="11"/>
        <rFont val="Times New Roman"/>
        <family val="1"/>
      </rPr>
      <t xml:space="preserve"> (%)</t>
    </r>
  </si>
  <si>
    <r>
      <rPr>
        <sz val="11"/>
        <rFont val="宋体"/>
        <family val="0"/>
      </rP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</si>
  <si>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容重</t>
    </r>
    <r>
      <rPr>
        <sz val="11"/>
        <rFont val="Times New Roman"/>
        <family val="1"/>
      </rPr>
      <t xml:space="preserve">     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公升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</si>
  <si>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小区产量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</si>
  <si>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产量</t>
    </r>
    <r>
      <rPr>
        <sz val="11"/>
        <rFont val="Times New Roman"/>
        <family val="1"/>
      </rPr>
      <t xml:space="preserve">       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</si>
  <si>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较对照增减产</t>
    </r>
    <r>
      <rPr>
        <sz val="11"/>
        <rFont val="Times New Roman"/>
        <family val="1"/>
      </rPr>
      <t>%</t>
    </r>
  </si>
  <si>
    <r>
      <rPr>
        <sz val="11"/>
        <rFont val="宋体"/>
        <family val="0"/>
      </rPr>
      <t>产量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位次</t>
    </r>
  </si>
  <si>
    <t>黄花叶病毒病</t>
  </si>
  <si>
    <r>
      <rPr>
        <sz val="10"/>
        <rFont val="宋体"/>
        <family val="0"/>
      </rPr>
      <t>生育期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</si>
  <si>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高峰苗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</si>
  <si>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有效穗数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</si>
  <si>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每穗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粒数</t>
    </r>
  </si>
  <si>
    <r>
      <rPr>
        <sz val="11"/>
        <rFont val="宋体"/>
        <family val="0"/>
      </rPr>
      <t>普遍率</t>
    </r>
    <r>
      <rPr>
        <sz val="11"/>
        <rFont val="Times New Roman"/>
        <family val="1"/>
      </rPr>
      <t xml:space="preserve">  %</t>
    </r>
  </si>
  <si>
    <r>
      <rPr>
        <sz val="11"/>
        <rFont val="宋体"/>
        <family val="0"/>
      </rPr>
      <t>面积</t>
    </r>
    <r>
      <rPr>
        <sz val="11"/>
        <rFont val="Times New Roman"/>
        <family val="1"/>
      </rPr>
      <t xml:space="preserve">    %</t>
    </r>
  </si>
  <si>
    <r>
      <rPr>
        <sz val="10"/>
        <rFont val="宋体"/>
        <family val="0"/>
      </rPr>
      <t>镇</t>
    </r>
    <r>
      <rPr>
        <sz val="10"/>
        <rFont val="Times New Roman"/>
        <family val="1"/>
      </rPr>
      <t>10216</t>
    </r>
  </si>
  <si>
    <t>A08</t>
  </si>
  <si>
    <t>省院生技所</t>
  </si>
  <si>
    <t>5</t>
  </si>
  <si>
    <t>11/3</t>
  </si>
  <si>
    <t>11/17</t>
  </si>
  <si>
    <t>4/18</t>
  </si>
  <si>
    <t>4/21</t>
  </si>
  <si>
    <t>6/5</t>
  </si>
  <si>
    <t>苏州市种子站</t>
  </si>
  <si>
    <t>11/7</t>
  </si>
  <si>
    <t>11/18</t>
  </si>
  <si>
    <t>4/9</t>
  </si>
  <si>
    <t>4/11</t>
  </si>
  <si>
    <t>5/28</t>
  </si>
  <si>
    <t>0.25</t>
  </si>
  <si>
    <t>1-2</t>
  </si>
  <si>
    <t>里下河地区所</t>
  </si>
  <si>
    <t>10/31</t>
  </si>
  <si>
    <t>4/12</t>
  </si>
  <si>
    <t>4/14</t>
  </si>
  <si>
    <t>6/3</t>
  </si>
  <si>
    <t>通州市农科所</t>
  </si>
  <si>
    <t>4/15</t>
  </si>
  <si>
    <t>6</t>
  </si>
  <si>
    <t>沿海地区所</t>
  </si>
  <si>
    <t>镇江农科所</t>
  </si>
  <si>
    <t>11/14</t>
  </si>
  <si>
    <t>5/31</t>
  </si>
  <si>
    <t>80</t>
  </si>
  <si>
    <t>75</t>
  </si>
  <si>
    <t>白马湖农场</t>
  </si>
  <si>
    <t>10/26</t>
  </si>
  <si>
    <t>4/17</t>
  </si>
  <si>
    <t>0.92</t>
  </si>
  <si>
    <t>2-5</t>
  </si>
  <si>
    <t>34</t>
  </si>
  <si>
    <t>泰州市红旗良种场</t>
  </si>
  <si>
    <t>11/9</t>
  </si>
  <si>
    <t>4/16</t>
  </si>
  <si>
    <t>高邮汉留农技站</t>
  </si>
  <si>
    <t>11/20</t>
  </si>
  <si>
    <t>4/19</t>
  </si>
  <si>
    <t>A11</t>
  </si>
  <si>
    <r>
      <rPr>
        <sz val="10"/>
        <rFont val="宋体"/>
        <family val="0"/>
      </rPr>
      <t>省院生技所</t>
    </r>
  </si>
  <si>
    <r>
      <rPr>
        <sz val="10"/>
        <rFont val="宋体"/>
        <family val="0"/>
      </rPr>
      <t>直</t>
    </r>
  </si>
  <si>
    <r>
      <rPr>
        <sz val="10"/>
        <rFont val="宋体"/>
        <family val="0"/>
      </rPr>
      <t>苏州市种子站</t>
    </r>
  </si>
  <si>
    <r>
      <rPr>
        <sz val="10"/>
        <rFont val="宋体"/>
        <family val="0"/>
      </rPr>
      <t>长</t>
    </r>
  </si>
  <si>
    <t>1-3</t>
  </si>
  <si>
    <r>
      <rPr>
        <sz val="10"/>
        <rFont val="宋体"/>
        <family val="0"/>
      </rPr>
      <t>纺缍型</t>
    </r>
  </si>
  <si>
    <r>
      <rPr>
        <sz val="10"/>
        <rFont val="宋体"/>
        <family val="0"/>
      </rPr>
      <t>里下河地区所</t>
    </r>
  </si>
  <si>
    <r>
      <rPr>
        <sz val="10"/>
        <rFont val="宋体"/>
        <family val="0"/>
      </rPr>
      <t>通州市农科所</t>
    </r>
  </si>
  <si>
    <t>无</t>
  </si>
  <si>
    <r>
      <rPr>
        <sz val="10"/>
        <rFont val="宋体"/>
        <family val="0"/>
      </rPr>
      <t>沿海地区所</t>
    </r>
  </si>
  <si>
    <r>
      <rPr>
        <sz val="10"/>
        <rFont val="宋体"/>
        <family val="0"/>
      </rPr>
      <t>长芒</t>
    </r>
  </si>
  <si>
    <r>
      <rPr>
        <sz val="10"/>
        <rFont val="宋体"/>
        <family val="0"/>
      </rPr>
      <t>纺锤</t>
    </r>
  </si>
  <si>
    <r>
      <rPr>
        <sz val="10"/>
        <rFont val="宋体"/>
        <family val="0"/>
      </rPr>
      <t>直立</t>
    </r>
  </si>
  <si>
    <t>4-5</t>
  </si>
  <si>
    <r>
      <rPr>
        <sz val="10"/>
        <rFont val="宋体"/>
        <family val="0"/>
      </rPr>
      <t>镇江农科所</t>
    </r>
  </si>
  <si>
    <r>
      <rPr>
        <sz val="10"/>
        <rFont val="宋体"/>
        <family val="0"/>
      </rPr>
      <t>白马湖农场</t>
    </r>
  </si>
  <si>
    <r>
      <rPr>
        <sz val="10"/>
        <rFont val="宋体"/>
        <family val="0"/>
      </rPr>
      <t>泰州市红旗良种场</t>
    </r>
  </si>
  <si>
    <r>
      <rPr>
        <sz val="10"/>
        <rFont val="宋体"/>
        <family val="0"/>
      </rPr>
      <t>高邮汉留农技站</t>
    </r>
  </si>
  <si>
    <r>
      <rPr>
        <sz val="10"/>
        <rFont val="宋体"/>
        <family val="0"/>
      </rPr>
      <t>宝应湖农场农科所</t>
    </r>
  </si>
  <si>
    <r>
      <rPr>
        <sz val="10"/>
        <rFont val="宋体"/>
        <family val="0"/>
      </rPr>
      <t>白</t>
    </r>
  </si>
  <si>
    <r>
      <rPr>
        <sz val="10"/>
        <rFont val="宋体"/>
        <family val="0"/>
      </rPr>
      <t>红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</si>
  <si>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硬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</si>
  <si>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纺缍形</t>
    </r>
  </si>
  <si>
    <t>倾斜</t>
  </si>
  <si>
    <r>
      <rPr>
        <sz val="10"/>
        <rFont val="宋体"/>
        <family val="0"/>
      </rPr>
      <t>建湖农科所</t>
    </r>
  </si>
  <si>
    <t>中等</t>
  </si>
  <si>
    <t>轻</t>
  </si>
  <si>
    <t>中</t>
  </si>
  <si>
    <t>未见</t>
  </si>
  <si>
    <r>
      <rPr>
        <sz val="10"/>
        <color indexed="8"/>
        <rFont val="Times New Roman"/>
        <family val="1"/>
      </rPr>
      <t>201402015</t>
    </r>
    <r>
      <rPr>
        <sz val="10"/>
        <color indexed="8"/>
        <rFont val="宋体"/>
        <family val="0"/>
      </rPr>
      <t>生</t>
    </r>
  </si>
  <si>
    <r>
      <rPr>
        <sz val="10"/>
        <color indexed="8"/>
        <rFont val="仿宋_GB2312"/>
        <family val="3"/>
      </rPr>
      <t>镇</t>
    </r>
    <r>
      <rPr>
        <sz val="10"/>
        <color indexed="8"/>
        <rFont val="Times New Roman"/>
        <family val="1"/>
      </rPr>
      <t>10216</t>
    </r>
  </si>
  <si>
    <t>南京</t>
  </si>
  <si>
    <t>练湖</t>
  </si>
  <si>
    <t>苏州</t>
  </si>
  <si>
    <t>通州</t>
  </si>
  <si>
    <t>东台</t>
  </si>
  <si>
    <t>盐都</t>
  </si>
  <si>
    <t>泰州</t>
  </si>
  <si>
    <t>兴化</t>
  </si>
  <si>
    <t>高邮</t>
  </si>
  <si>
    <t>白马湖</t>
  </si>
  <si>
    <r>
      <rPr>
        <sz val="10"/>
        <rFont val="宋体"/>
        <family val="0"/>
      </rPr>
      <t>试</t>
    </r>
    <r>
      <rPr>
        <sz val="10"/>
        <rFont val="MS PMincho"/>
        <family val="3"/>
      </rPr>
      <t xml:space="preserve">  </t>
    </r>
    <r>
      <rPr>
        <sz val="10"/>
        <rFont val="宋体"/>
        <family val="0"/>
      </rPr>
      <t>点</t>
    </r>
  </si>
  <si>
    <t>黑胚率 (%)</t>
  </si>
  <si>
    <t>千粒重(克)</t>
  </si>
  <si>
    <t>容重   (克/升)</t>
  </si>
  <si>
    <t>小区产量(kg/13.33m2)</t>
  </si>
  <si>
    <t>折合亩产(kg/亩)</t>
  </si>
  <si>
    <t>较对照1增减产%</t>
  </si>
  <si>
    <t>较对照2增减产%</t>
  </si>
  <si>
    <t>产量位次</t>
  </si>
  <si>
    <r>
      <rPr>
        <sz val="10"/>
        <rFont val="宋体"/>
        <family val="0"/>
      </rPr>
      <t>播种期</t>
    </r>
    <r>
      <rPr>
        <sz val="10"/>
        <rFont val="MS PMincho"/>
        <family val="3"/>
      </rPr>
      <t>(</t>
    </r>
    <r>
      <rPr>
        <sz val="10"/>
        <rFont val="宋体"/>
        <family val="0"/>
      </rPr>
      <t>月</t>
    </r>
    <r>
      <rPr>
        <sz val="10"/>
        <rFont val="MS PMincho"/>
        <family val="3"/>
      </rPr>
      <t>/</t>
    </r>
    <r>
      <rPr>
        <sz val="10"/>
        <rFont val="宋体"/>
        <family val="0"/>
      </rPr>
      <t>日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</si>
  <si>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出苗期</t>
    </r>
    <r>
      <rPr>
        <sz val="10"/>
        <rFont val="MS PMincho"/>
        <family val="3"/>
      </rPr>
      <t>(</t>
    </r>
    <r>
      <rPr>
        <sz val="10"/>
        <rFont val="宋体"/>
        <family val="0"/>
      </rPr>
      <t>月</t>
    </r>
    <r>
      <rPr>
        <sz val="10"/>
        <rFont val="MS PMincho"/>
        <family val="3"/>
      </rPr>
      <t>/</t>
    </r>
    <r>
      <rPr>
        <sz val="10"/>
        <rFont val="宋体"/>
        <family val="0"/>
      </rPr>
      <t>日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</si>
  <si>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始穗期</t>
    </r>
    <r>
      <rPr>
        <sz val="10"/>
        <rFont val="MS PMincho"/>
        <family val="3"/>
      </rPr>
      <t>(</t>
    </r>
    <r>
      <rPr>
        <sz val="10"/>
        <rFont val="宋体"/>
        <family val="0"/>
      </rPr>
      <t>月</t>
    </r>
    <r>
      <rPr>
        <sz val="10"/>
        <rFont val="MS PMincho"/>
        <family val="3"/>
      </rPr>
      <t>/</t>
    </r>
    <r>
      <rPr>
        <sz val="10"/>
        <rFont val="宋体"/>
        <family val="0"/>
      </rPr>
      <t>日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</si>
  <si>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齐穗期</t>
    </r>
    <r>
      <rPr>
        <sz val="10"/>
        <rFont val="MS PMincho"/>
        <family val="3"/>
      </rPr>
      <t>(</t>
    </r>
    <r>
      <rPr>
        <sz val="10"/>
        <rFont val="宋体"/>
        <family val="0"/>
      </rPr>
      <t>月</t>
    </r>
    <r>
      <rPr>
        <sz val="10"/>
        <rFont val="MS PMincho"/>
        <family val="3"/>
      </rPr>
      <t>/</t>
    </r>
    <r>
      <rPr>
        <sz val="10"/>
        <rFont val="宋体"/>
        <family val="0"/>
      </rPr>
      <t>日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</si>
  <si>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成熟期</t>
    </r>
    <r>
      <rPr>
        <sz val="10"/>
        <rFont val="MS PMincho"/>
        <family val="3"/>
      </rPr>
      <t>(</t>
    </r>
    <r>
      <rPr>
        <sz val="10"/>
        <rFont val="宋体"/>
        <family val="0"/>
      </rPr>
      <t>月</t>
    </r>
    <r>
      <rPr>
        <sz val="10"/>
        <rFont val="MS PMincho"/>
        <family val="3"/>
      </rPr>
      <t>/</t>
    </r>
    <r>
      <rPr>
        <sz val="10"/>
        <rFont val="宋体"/>
        <family val="0"/>
      </rPr>
      <t>日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</si>
  <si>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全生育期</t>
    </r>
    <r>
      <rPr>
        <sz val="10"/>
        <rFont val="MS PMincho"/>
        <family val="3"/>
      </rPr>
      <t>(</t>
    </r>
    <r>
      <rPr>
        <sz val="10"/>
        <rFont val="宋体"/>
        <family val="0"/>
      </rPr>
      <t>天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</si>
  <si>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基本苗</t>
    </r>
    <r>
      <rPr>
        <sz val="10"/>
        <rFont val="MS PMincho"/>
        <family val="3"/>
      </rPr>
      <t>(</t>
    </r>
    <r>
      <rPr>
        <sz val="10"/>
        <rFont val="宋体"/>
        <family val="0"/>
      </rPr>
      <t>万</t>
    </r>
    <r>
      <rPr>
        <sz val="10"/>
        <rFont val="MS PMincho"/>
        <family val="3"/>
      </rPr>
      <t>/</t>
    </r>
    <r>
      <rPr>
        <sz val="10"/>
        <rFont val="宋体"/>
        <family val="0"/>
      </rPr>
      <t>亩</t>
    </r>
    <r>
      <rPr>
        <sz val="10"/>
        <rFont val="MS PMincho"/>
        <family val="3"/>
      </rPr>
      <t>)</t>
    </r>
  </si>
  <si>
    <t>株高(cm)</t>
  </si>
  <si>
    <r>
      <rPr>
        <sz val="10"/>
        <rFont val="宋体"/>
        <family val="0"/>
      </rPr>
      <t>每亩穗数</t>
    </r>
    <r>
      <rPr>
        <sz val="10"/>
        <rFont val="MS PMincho"/>
        <family val="3"/>
      </rPr>
      <t>(</t>
    </r>
    <r>
      <rPr>
        <sz val="10"/>
        <rFont val="宋体"/>
        <family val="0"/>
      </rPr>
      <t>万</t>
    </r>
    <r>
      <rPr>
        <sz val="10"/>
        <rFont val="MS PMincho"/>
        <family val="3"/>
      </rPr>
      <t>/</t>
    </r>
    <r>
      <rPr>
        <sz val="10"/>
        <rFont val="宋体"/>
        <family val="0"/>
      </rPr>
      <t>亩</t>
    </r>
    <r>
      <rPr>
        <sz val="10"/>
        <rFont val="MS PMincho"/>
        <family val="3"/>
      </rPr>
      <t>)</t>
    </r>
  </si>
  <si>
    <r>
      <rPr>
        <sz val="10"/>
        <rFont val="宋体"/>
        <family val="0"/>
      </rPr>
      <t>成穗率</t>
    </r>
    <r>
      <rPr>
        <sz val="10"/>
        <rFont val="MS PMincho"/>
        <family val="3"/>
      </rPr>
      <t>(</t>
    </r>
    <r>
      <rPr>
        <sz val="10"/>
        <rFont val="宋体"/>
        <family val="0"/>
      </rPr>
      <t>％</t>
    </r>
    <r>
      <rPr>
        <sz val="10"/>
        <rFont val="MS PMincho"/>
        <family val="3"/>
      </rPr>
      <t>)</t>
    </r>
  </si>
  <si>
    <t>每穗粒数</t>
  </si>
  <si>
    <r>
      <rPr>
        <sz val="11"/>
        <rFont val="宋体"/>
        <family val="0"/>
      </rPr>
      <t>普遍率</t>
    </r>
    <r>
      <rPr>
        <sz val="11"/>
        <rFont val="MS PMincho"/>
        <family val="3"/>
      </rPr>
      <t xml:space="preserve">  %</t>
    </r>
  </si>
  <si>
    <r>
      <rPr>
        <sz val="11"/>
        <rFont val="宋体"/>
        <family val="0"/>
      </rPr>
      <t>面积</t>
    </r>
    <r>
      <rPr>
        <sz val="11"/>
        <rFont val="MS PMincho"/>
        <family val="3"/>
      </rPr>
      <t>%</t>
    </r>
  </si>
  <si>
    <t>日期</t>
  </si>
  <si>
    <t>淮麦1112</t>
  </si>
  <si>
    <t>C01</t>
  </si>
  <si>
    <t>江苏瑞华公司</t>
  </si>
  <si>
    <t>10/24</t>
  </si>
  <si>
    <t>11/21</t>
  </si>
  <si>
    <t>4/28</t>
  </si>
  <si>
    <t>4/30</t>
  </si>
  <si>
    <t>6/14</t>
  </si>
  <si>
    <t>宝应湖农场农科所</t>
  </si>
  <si>
    <t>11/11</t>
  </si>
  <si>
    <t>4/22</t>
  </si>
  <si>
    <t>4/25</t>
  </si>
  <si>
    <t>10/22</t>
  </si>
  <si>
    <t>10/29</t>
  </si>
  <si>
    <t>4/20</t>
  </si>
  <si>
    <t>6/4</t>
  </si>
  <si>
    <t>4</t>
  </si>
  <si>
    <t>10/30</t>
  </si>
  <si>
    <t>11/8</t>
  </si>
  <si>
    <t>58.33</t>
  </si>
  <si>
    <t>3.33</t>
  </si>
  <si>
    <t>1/20</t>
  </si>
  <si>
    <t>3/20</t>
  </si>
  <si>
    <t>洪泽农场农科所</t>
  </si>
  <si>
    <t>10-27</t>
  </si>
  <si>
    <t>11/2</t>
  </si>
  <si>
    <t>4/23</t>
  </si>
  <si>
    <t>新洋农场</t>
  </si>
  <si>
    <t>4/27</t>
  </si>
  <si>
    <t>6/7</t>
  </si>
  <si>
    <t>12/20</t>
  </si>
  <si>
    <t>3/22</t>
  </si>
  <si>
    <t>10/28</t>
  </si>
  <si>
    <t>4/24</t>
  </si>
  <si>
    <t>4/26</t>
  </si>
  <si>
    <t>徐州种子站</t>
  </si>
  <si>
    <t>11/15</t>
  </si>
  <si>
    <t>6/8</t>
  </si>
  <si>
    <t>连云港农科院</t>
  </si>
  <si>
    <t>10/25</t>
  </si>
  <si>
    <t>5/2</t>
  </si>
  <si>
    <t>6/12</t>
  </si>
  <si>
    <t>1/15</t>
  </si>
  <si>
    <t>C10</t>
  </si>
  <si>
    <t>11/5</t>
  </si>
  <si>
    <t>6/9</t>
  </si>
  <si>
    <t>11/12</t>
  </si>
  <si>
    <t>5/29</t>
  </si>
  <si>
    <t>2-3-4</t>
  </si>
  <si>
    <t>1/27</t>
  </si>
  <si>
    <t>52</t>
  </si>
  <si>
    <t>28</t>
  </si>
  <si>
    <t>1/24</t>
  </si>
  <si>
    <t>3/2</t>
  </si>
  <si>
    <t>11/4</t>
  </si>
  <si>
    <t>新洋农场农科所</t>
  </si>
  <si>
    <t>11/16</t>
  </si>
  <si>
    <t>4/13</t>
  </si>
  <si>
    <t>5/26</t>
  </si>
  <si>
    <t>1-3-5</t>
  </si>
  <si>
    <t>11/13</t>
  </si>
  <si>
    <t>10/27</t>
  </si>
  <si>
    <t>邳州稻麦原种场</t>
  </si>
  <si>
    <r>
      <rPr>
        <sz val="10"/>
        <color indexed="8"/>
        <rFont val="宋体"/>
        <family val="0"/>
      </rPr>
      <t>淮麦</t>
    </r>
    <r>
      <rPr>
        <sz val="10"/>
        <color indexed="8"/>
        <rFont val="Times New Roman"/>
        <family val="1"/>
      </rPr>
      <t>1112</t>
    </r>
  </si>
  <si>
    <t>宿迁</t>
  </si>
  <si>
    <t>洪泽</t>
  </si>
  <si>
    <t>白</t>
  </si>
  <si>
    <t>红</t>
  </si>
  <si>
    <t>新洋</t>
  </si>
  <si>
    <t>淮核00134</t>
  </si>
  <si>
    <t>C03</t>
  </si>
  <si>
    <t>4/29</t>
  </si>
  <si>
    <t>6/16</t>
  </si>
  <si>
    <t>3-5</t>
  </si>
  <si>
    <t>0.14</t>
  </si>
  <si>
    <t>65</t>
  </si>
  <si>
    <t>6.67</t>
  </si>
  <si>
    <t>11/10</t>
  </si>
  <si>
    <t>6/10</t>
  </si>
  <si>
    <t>6/6</t>
  </si>
  <si>
    <t>5/4</t>
  </si>
  <si>
    <t>C11</t>
  </si>
  <si>
    <t>5/30</t>
  </si>
  <si>
    <t>1-2-3</t>
  </si>
  <si>
    <t>45.33</t>
  </si>
  <si>
    <t>29.33</t>
  </si>
  <si>
    <t>11</t>
  </si>
  <si>
    <r>
      <rPr>
        <sz val="10"/>
        <color indexed="8"/>
        <rFont val="宋体"/>
        <family val="0"/>
      </rPr>
      <t>淮核</t>
    </r>
    <r>
      <rPr>
        <sz val="10"/>
        <color indexed="8"/>
        <rFont val="Times New Roman"/>
        <family val="1"/>
      </rPr>
      <t>00134</t>
    </r>
  </si>
  <si>
    <t xml:space="preserve">   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</si>
</sst>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0.00;[Red]0.00"/>
    <numFmt numFmtId="178" formatCode="0.0_);[Red]\(0.0\)"/>
    <numFmt numFmtId="179" formatCode="0.0_ "/>
    <numFmt numFmtId="180" formatCode="0.00_ "/>
    <numFmt numFmtId="181" formatCode="0_ "/>
    <numFmt numFmtId="182" formatCode="0_);[Red]\(0\)"/>
    <numFmt numFmtId="183" formatCode="m/d;@"/>
    <numFmt numFmtId="184" formatCode="m/d"/>
    <numFmt numFmtId="185" formatCode="0.00_);[Red]\(0.00\)"/>
    <numFmt numFmtId="186" formatCode="0;[Red]0"/>
    <numFmt numFmtId="187" formatCode="0.0;[Red]0.0"/>
    <numFmt numFmtId="188" formatCode="0.0"/>
    <numFmt numFmtId="189" formatCode="0.000_ "/>
    <numFmt numFmtId="190" formatCode="m/d;@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7"/>
      <name val="黑体"/>
      <family val="0"/>
    </font>
    <font>
      <b/>
      <sz val="10"/>
      <name val="Times New Roman"/>
      <family val="1"/>
    </font>
    <font>
      <sz val="10"/>
      <color indexed="63"/>
      <name val="宋体"/>
      <family val="0"/>
    </font>
    <font>
      <sz val="11"/>
      <name val="MS PMincho"/>
      <family val="3"/>
    </font>
    <font>
      <u val="single"/>
      <sz val="10"/>
      <name val="Times New Roman"/>
      <family val="1"/>
    </font>
    <font>
      <u val="single"/>
      <sz val="10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仿宋_GB2312"/>
      <family val="3"/>
    </font>
    <font>
      <sz val="11"/>
      <name val="仿宋_GB2312"/>
      <family val="3"/>
    </font>
    <font>
      <sz val="14"/>
      <name val="方正小标宋简体"/>
      <family val="4"/>
    </font>
    <font>
      <sz val="10.5"/>
      <name val="Times New Roman"/>
      <family val="1"/>
    </font>
    <font>
      <sz val="10"/>
      <name val="MS PMinch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84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22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4" fillId="0" borderId="1" xfId="22" applyFont="1" applyBorder="1">
      <alignment vertical="center"/>
      <protection/>
    </xf>
    <xf numFmtId="180" fontId="4" fillId="0" borderId="1" xfId="22" applyNumberFormat="1" applyFont="1" applyBorder="1">
      <alignment vertical="center"/>
      <protection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9" applyNumberFormat="1" applyFont="1" applyBorder="1" applyAlignment="1">
      <alignment horizontal="center" vertical="center" wrapText="1"/>
      <protection/>
    </xf>
    <xf numFmtId="183" fontId="13" fillId="2" borderId="1" xfId="0" applyNumberFormat="1" applyFont="1" applyFill="1" applyBorder="1" applyAlignment="1">
      <alignment horizontal="center" wrapText="1"/>
    </xf>
    <xf numFmtId="183" fontId="13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12" fillId="0" borderId="1" xfId="21" applyNumberFormat="1" applyFont="1" applyBorder="1" applyAlignment="1">
      <alignment horizontal="center" vertical="center"/>
      <protection/>
    </xf>
    <xf numFmtId="184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2" fontId="4" fillId="0" borderId="1" xfId="19" applyNumberFormat="1" applyFont="1" applyFill="1" applyBorder="1" applyAlignment="1">
      <alignment horizontal="center" vertical="center" wrapText="1"/>
      <protection/>
    </xf>
    <xf numFmtId="185" fontId="4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178" fontId="4" fillId="0" borderId="1" xfId="19" applyNumberFormat="1" applyFont="1" applyFill="1" applyBorder="1" applyAlignment="1">
      <alignment horizontal="center" vertical="center" wrapText="1"/>
      <protection/>
    </xf>
    <xf numFmtId="182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2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28" fontId="8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6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185" fontId="1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87" fontId="12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7" fontId="12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84" fontId="4" fillId="0" borderId="1" xfId="0" applyNumberFormat="1" applyFont="1" applyFill="1" applyBorder="1" applyAlignment="1">
      <alignment horizontal="center" vertical="center" wrapText="1"/>
    </xf>
    <xf numFmtId="28" fontId="4" fillId="0" borderId="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185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89" fontId="4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182" fontId="12" fillId="0" borderId="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81" fontId="4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82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8" fontId="6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176" fontId="5" fillId="0" borderId="1" xfId="2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 wrapText="1"/>
    </xf>
    <xf numFmtId="28" fontId="6" fillId="0" borderId="1" xfId="0" applyNumberFormat="1" applyFont="1" applyFill="1" applyBorder="1" applyAlignment="1" quotePrefix="1">
      <alignment horizontal="center" vertical="center" wrapText="1"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常规_附表一" xfId="19"/>
    <cellStyle name="Currency [0]" xfId="20"/>
    <cellStyle name="常规_附表三" xfId="21"/>
    <cellStyle name="常规_附表三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76"/>
  <sheetViews>
    <sheetView zoomScaleSheetLayoutView="100" workbookViewId="0" topLeftCell="A150">
      <selection activeCell="A1" sqref="A1:AZ176"/>
    </sheetView>
  </sheetViews>
  <sheetFormatPr defaultColWidth="9.00390625" defaultRowHeight="21.75" customHeight="1"/>
  <cols>
    <col min="1" max="1" width="9.00390625" style="130" customWidth="1"/>
    <col min="2" max="2" width="14.125" style="130" customWidth="1"/>
    <col min="3" max="3" width="8.00390625" style="130" customWidth="1"/>
    <col min="4" max="4" width="16.875" style="130" customWidth="1"/>
    <col min="5" max="5" width="7.50390625" style="130" customWidth="1"/>
    <col min="6" max="10" width="6.00390625" style="130" customWidth="1"/>
    <col min="11" max="16384" width="9.00390625" style="130" customWidth="1"/>
  </cols>
  <sheetData>
    <row r="1" spans="1:52" ht="2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59" t="s">
        <v>10</v>
      </c>
      <c r="L1" s="133" t="s">
        <v>11</v>
      </c>
      <c r="M1" s="134" t="s">
        <v>12</v>
      </c>
      <c r="N1" s="135"/>
      <c r="O1" s="135"/>
      <c r="P1" s="134" t="s">
        <v>13</v>
      </c>
      <c r="Q1" s="134" t="s">
        <v>14</v>
      </c>
      <c r="R1" s="147" t="s">
        <v>15</v>
      </c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56"/>
      <c r="AD1" s="156"/>
      <c r="AE1" s="156"/>
      <c r="AF1" s="156"/>
      <c r="AG1" s="160" t="s">
        <v>16</v>
      </c>
      <c r="AH1" s="160"/>
      <c r="AI1" s="160" t="s">
        <v>17</v>
      </c>
      <c r="AJ1" s="160"/>
      <c r="AK1" s="160" t="s">
        <v>18</v>
      </c>
      <c r="AL1" s="160"/>
      <c r="AM1" s="160" t="s">
        <v>19</v>
      </c>
      <c r="AN1" s="160"/>
      <c r="AO1" s="160" t="s">
        <v>20</v>
      </c>
      <c r="AP1" s="160"/>
      <c r="AQ1" s="160" t="s">
        <v>21</v>
      </c>
      <c r="AR1" s="160"/>
      <c r="AS1" s="160" t="s">
        <v>22</v>
      </c>
      <c r="AT1" s="160"/>
      <c r="AU1" s="160" t="s">
        <v>23</v>
      </c>
      <c r="AV1" s="160"/>
      <c r="AW1" s="160" t="s">
        <v>24</v>
      </c>
      <c r="AX1" s="160"/>
      <c r="AY1" s="160" t="s">
        <v>25</v>
      </c>
      <c r="AZ1" s="160"/>
    </row>
    <row r="2" spans="1:52" s="124" customFormat="1" ht="21.75" customHeight="1">
      <c r="A2" s="8"/>
      <c r="B2" s="8" t="s">
        <v>1</v>
      </c>
      <c r="C2" s="8" t="s">
        <v>2</v>
      </c>
      <c r="D2" s="8" t="s">
        <v>26</v>
      </c>
      <c r="E2" s="8"/>
      <c r="F2" s="24"/>
      <c r="G2" s="24"/>
      <c r="H2" s="24"/>
      <c r="I2" s="24"/>
      <c r="J2" s="24"/>
      <c r="K2" s="136"/>
      <c r="L2" s="137"/>
      <c r="M2" s="138" t="s">
        <v>27</v>
      </c>
      <c r="N2" s="138" t="s">
        <v>28</v>
      </c>
      <c r="O2" s="138" t="s">
        <v>29</v>
      </c>
      <c r="P2" s="135"/>
      <c r="Q2" s="135"/>
      <c r="R2" s="149"/>
      <c r="S2" s="43" t="s">
        <v>30</v>
      </c>
      <c r="T2" s="43" t="s">
        <v>31</v>
      </c>
      <c r="U2" s="150" t="s">
        <v>32</v>
      </c>
      <c r="V2" s="43" t="s">
        <v>33</v>
      </c>
      <c r="W2" s="43" t="s">
        <v>34</v>
      </c>
      <c r="X2" s="147" t="s">
        <v>35</v>
      </c>
      <c r="Y2" s="133" t="s">
        <v>36</v>
      </c>
      <c r="Z2" s="157" t="s">
        <v>37</v>
      </c>
      <c r="AA2" s="117" t="s">
        <v>38</v>
      </c>
      <c r="AB2" s="8" t="s">
        <v>39</v>
      </c>
      <c r="AC2" s="117" t="s">
        <v>40</v>
      </c>
      <c r="AD2" s="117" t="s">
        <v>41</v>
      </c>
      <c r="AE2" s="117" t="s">
        <v>42</v>
      </c>
      <c r="AF2" s="117" t="s">
        <v>43</v>
      </c>
      <c r="AG2" s="161" t="s">
        <v>44</v>
      </c>
      <c r="AH2" s="160" t="s">
        <v>45</v>
      </c>
      <c r="AI2" s="160" t="s">
        <v>46</v>
      </c>
      <c r="AJ2" s="162" t="s">
        <v>47</v>
      </c>
      <c r="AK2" s="160" t="s">
        <v>44</v>
      </c>
      <c r="AL2" s="160" t="s">
        <v>45</v>
      </c>
      <c r="AM2" s="160" t="s">
        <v>48</v>
      </c>
      <c r="AN2" s="160" t="s">
        <v>45</v>
      </c>
      <c r="AO2" s="160" t="s">
        <v>44</v>
      </c>
      <c r="AP2" s="160" t="s">
        <v>49</v>
      </c>
      <c r="AQ2" s="160" t="s">
        <v>50</v>
      </c>
      <c r="AR2" s="160" t="s">
        <v>51</v>
      </c>
      <c r="AS2" s="160" t="s">
        <v>50</v>
      </c>
      <c r="AT2" s="160" t="s">
        <v>51</v>
      </c>
      <c r="AU2" s="160" t="s">
        <v>50</v>
      </c>
      <c r="AV2" s="160" t="s">
        <v>51</v>
      </c>
      <c r="AW2" s="160" t="s">
        <v>50</v>
      </c>
      <c r="AX2" s="160" t="s">
        <v>51</v>
      </c>
      <c r="AY2" s="160" t="s">
        <v>50</v>
      </c>
      <c r="AZ2" s="160" t="s">
        <v>51</v>
      </c>
    </row>
    <row r="3" spans="1:52" s="125" customFormat="1" ht="21.75" customHeight="1">
      <c r="A3" s="16" t="s">
        <v>52</v>
      </c>
      <c r="B3" s="16" t="s">
        <v>53</v>
      </c>
      <c r="C3" s="131" t="s">
        <v>54</v>
      </c>
      <c r="D3" s="17" t="s">
        <v>55</v>
      </c>
      <c r="E3" s="24">
        <v>5</v>
      </c>
      <c r="F3" s="24">
        <v>1</v>
      </c>
      <c r="G3" s="24">
        <v>1</v>
      </c>
      <c r="H3" s="24">
        <v>1</v>
      </c>
      <c r="I3" s="24"/>
      <c r="J3" s="24">
        <v>3</v>
      </c>
      <c r="K3" s="136">
        <v>34.5</v>
      </c>
      <c r="L3" s="137">
        <v>806</v>
      </c>
      <c r="M3" s="135">
        <v>8.285</v>
      </c>
      <c r="N3" s="135">
        <v>8.4</v>
      </c>
      <c r="O3" s="135">
        <v>8.25</v>
      </c>
      <c r="P3" s="135">
        <v>554.11</v>
      </c>
      <c r="Q3" s="101">
        <v>1.71</v>
      </c>
      <c r="R3" s="24">
        <v>9</v>
      </c>
      <c r="S3" s="151">
        <v>40831</v>
      </c>
      <c r="T3" s="151">
        <v>40838</v>
      </c>
      <c r="U3" s="151">
        <v>41023</v>
      </c>
      <c r="V3" s="151">
        <v>41025</v>
      </c>
      <c r="W3" s="151">
        <v>41064</v>
      </c>
      <c r="X3" s="149">
        <f aca="true" t="shared" si="0" ref="X3:X11">W3-S3</f>
        <v>233</v>
      </c>
      <c r="Y3" s="24">
        <v>13.6</v>
      </c>
      <c r="Z3" s="24">
        <v>3</v>
      </c>
      <c r="AA3" s="24">
        <v>78</v>
      </c>
      <c r="AB3" s="24">
        <v>2</v>
      </c>
      <c r="AC3" s="24">
        <v>111.2</v>
      </c>
      <c r="AD3" s="24">
        <v>37.5</v>
      </c>
      <c r="AE3" s="99">
        <f aca="true" t="shared" si="1" ref="AE3:AE11">AD3/AC3*100</f>
        <v>33.723021582733814</v>
      </c>
      <c r="AF3" s="158">
        <v>36.6</v>
      </c>
      <c r="AG3" s="24"/>
      <c r="AH3" s="24"/>
      <c r="AI3" s="24"/>
      <c r="AJ3" s="24">
        <v>4</v>
      </c>
      <c r="AK3" s="24"/>
      <c r="AL3" s="16"/>
      <c r="AM3" s="24">
        <v>10</v>
      </c>
      <c r="AN3" s="24">
        <v>3</v>
      </c>
      <c r="AO3" s="24">
        <v>37.9</v>
      </c>
      <c r="AP3" s="24">
        <v>31</v>
      </c>
      <c r="AQ3" s="24"/>
      <c r="AR3" s="24"/>
      <c r="AS3" s="24"/>
      <c r="AT3" s="87"/>
      <c r="AU3" s="24"/>
      <c r="AV3" s="24" t="s">
        <v>56</v>
      </c>
      <c r="AW3" s="16"/>
      <c r="AX3" s="24"/>
      <c r="AY3" s="16"/>
      <c r="AZ3" s="16"/>
    </row>
    <row r="4" spans="1:52" s="125" customFormat="1" ht="21.75" customHeight="1">
      <c r="A4" s="16"/>
      <c r="B4" s="16" t="s">
        <v>53</v>
      </c>
      <c r="C4" s="131"/>
      <c r="D4" s="17" t="s">
        <v>57</v>
      </c>
      <c r="E4" s="24">
        <v>4</v>
      </c>
      <c r="F4" s="24">
        <v>1</v>
      </c>
      <c r="G4" s="24">
        <v>1</v>
      </c>
      <c r="H4" s="24">
        <v>1</v>
      </c>
      <c r="I4" s="139"/>
      <c r="J4" s="24">
        <v>1</v>
      </c>
      <c r="K4" s="136">
        <v>42</v>
      </c>
      <c r="L4" s="137"/>
      <c r="M4" s="135">
        <v>10.31</v>
      </c>
      <c r="N4" s="135">
        <v>10.2</v>
      </c>
      <c r="O4" s="135">
        <v>9.89</v>
      </c>
      <c r="P4" s="135">
        <v>506.82</v>
      </c>
      <c r="Q4" s="135">
        <v>7.81</v>
      </c>
      <c r="R4" s="24">
        <v>5</v>
      </c>
      <c r="S4" s="151">
        <v>40826</v>
      </c>
      <c r="T4" s="151">
        <v>40834</v>
      </c>
      <c r="U4" s="151">
        <v>41026</v>
      </c>
      <c r="V4" s="151">
        <v>41028</v>
      </c>
      <c r="W4" s="151">
        <v>41065</v>
      </c>
      <c r="X4" s="149">
        <f t="shared" si="0"/>
        <v>239</v>
      </c>
      <c r="Y4" s="24">
        <v>13.7</v>
      </c>
      <c r="Z4" s="24">
        <v>3</v>
      </c>
      <c r="AA4" s="24">
        <v>75.5</v>
      </c>
      <c r="AB4" s="24">
        <v>1</v>
      </c>
      <c r="AC4" s="24">
        <v>108</v>
      </c>
      <c r="AD4" s="24">
        <v>44.1</v>
      </c>
      <c r="AE4" s="99">
        <f t="shared" si="1"/>
        <v>40.833333333333336</v>
      </c>
      <c r="AF4" s="158">
        <v>32.6</v>
      </c>
      <c r="AG4" s="24">
        <v>0.15</v>
      </c>
      <c r="AH4" s="87" t="s">
        <v>58</v>
      </c>
      <c r="AI4" s="24">
        <v>20</v>
      </c>
      <c r="AJ4" s="24">
        <v>2</v>
      </c>
      <c r="AK4" s="16"/>
      <c r="AL4" s="16"/>
      <c r="AM4" s="24"/>
      <c r="AN4" s="44" t="s">
        <v>59</v>
      </c>
      <c r="AO4" s="44" t="s">
        <v>60</v>
      </c>
      <c r="AP4" s="99">
        <v>3</v>
      </c>
      <c r="AQ4" s="44"/>
      <c r="AR4" s="24"/>
      <c r="AS4" s="167"/>
      <c r="AT4" s="87">
        <v>2</v>
      </c>
      <c r="AU4" s="167"/>
      <c r="AV4" s="24">
        <v>1</v>
      </c>
      <c r="AW4" s="16"/>
      <c r="AX4" s="24">
        <v>1</v>
      </c>
      <c r="AY4" s="16"/>
      <c r="AZ4" s="24"/>
    </row>
    <row r="5" spans="1:52" s="125" customFormat="1" ht="21.75" customHeight="1">
      <c r="A5" s="16"/>
      <c r="B5" s="16" t="s">
        <v>53</v>
      </c>
      <c r="C5" s="131"/>
      <c r="D5" s="17" t="s">
        <v>61</v>
      </c>
      <c r="E5" s="8">
        <v>5</v>
      </c>
      <c r="F5" s="24">
        <v>1</v>
      </c>
      <c r="G5" s="24">
        <v>1</v>
      </c>
      <c r="H5" s="24">
        <v>3</v>
      </c>
      <c r="I5" s="16"/>
      <c r="J5" s="24">
        <v>3</v>
      </c>
      <c r="K5" s="136">
        <v>42.8</v>
      </c>
      <c r="L5" s="137"/>
      <c r="M5" s="135">
        <v>12.06</v>
      </c>
      <c r="N5" s="135">
        <v>12.04</v>
      </c>
      <c r="O5" s="135">
        <v>12.05</v>
      </c>
      <c r="P5" s="135">
        <v>602.68</v>
      </c>
      <c r="Q5" s="135">
        <v>6.79</v>
      </c>
      <c r="R5" s="24">
        <v>6</v>
      </c>
      <c r="S5" s="151">
        <v>40831</v>
      </c>
      <c r="T5" s="151">
        <v>40838</v>
      </c>
      <c r="U5" s="151">
        <v>41029</v>
      </c>
      <c r="V5" s="151">
        <v>41032</v>
      </c>
      <c r="W5" s="151">
        <v>41067</v>
      </c>
      <c r="X5" s="149">
        <f t="shared" si="0"/>
        <v>236</v>
      </c>
      <c r="Y5" s="24">
        <v>15.47</v>
      </c>
      <c r="Z5" s="24">
        <v>3</v>
      </c>
      <c r="AA5" s="24">
        <v>82</v>
      </c>
      <c r="AB5" s="24">
        <v>1</v>
      </c>
      <c r="AC5" s="24">
        <v>105.72</v>
      </c>
      <c r="AD5" s="24">
        <v>42.17</v>
      </c>
      <c r="AE5" s="99">
        <f t="shared" si="1"/>
        <v>39.888384411653426</v>
      </c>
      <c r="AF5" s="158">
        <v>35.8</v>
      </c>
      <c r="AG5" s="24"/>
      <c r="AH5" s="24">
        <v>1</v>
      </c>
      <c r="AI5" s="24"/>
      <c r="AJ5" s="24"/>
      <c r="AK5" s="16"/>
      <c r="AL5" s="24"/>
      <c r="AM5" s="24"/>
      <c r="AN5" s="24"/>
      <c r="AO5" s="24"/>
      <c r="AP5" s="24"/>
      <c r="AQ5" s="16"/>
      <c r="AR5" s="16"/>
      <c r="AS5" s="16"/>
      <c r="AT5" s="87">
        <v>2</v>
      </c>
      <c r="AU5" s="24"/>
      <c r="AV5" s="24"/>
      <c r="AW5" s="16"/>
      <c r="AX5" s="16"/>
      <c r="AY5" s="16"/>
      <c r="AZ5" s="16"/>
    </row>
    <row r="6" spans="1:52" s="125" customFormat="1" ht="21.75" customHeight="1">
      <c r="A6" s="16"/>
      <c r="B6" s="16" t="s">
        <v>53</v>
      </c>
      <c r="C6" s="131"/>
      <c r="D6" s="17" t="s">
        <v>62</v>
      </c>
      <c r="E6" s="8">
        <v>5</v>
      </c>
      <c r="F6" s="24">
        <v>1</v>
      </c>
      <c r="G6" s="24">
        <v>1</v>
      </c>
      <c r="H6" s="24">
        <v>3</v>
      </c>
      <c r="I6" s="16"/>
      <c r="J6" s="24">
        <v>1</v>
      </c>
      <c r="K6" s="136">
        <v>40.1</v>
      </c>
      <c r="L6" s="140"/>
      <c r="M6" s="135">
        <v>11.26</v>
      </c>
      <c r="N6" s="135">
        <v>10.96</v>
      </c>
      <c r="O6" s="135">
        <v>11.27</v>
      </c>
      <c r="P6" s="135">
        <v>516.67</v>
      </c>
      <c r="Q6" s="135">
        <v>2.31</v>
      </c>
      <c r="R6" s="24">
        <v>8</v>
      </c>
      <c r="S6" s="151">
        <v>40832</v>
      </c>
      <c r="T6" s="151">
        <v>40839</v>
      </c>
      <c r="U6" s="151">
        <v>41027</v>
      </c>
      <c r="V6" s="151">
        <v>41029</v>
      </c>
      <c r="W6" s="151">
        <v>41063</v>
      </c>
      <c r="X6" s="149">
        <f t="shared" si="0"/>
        <v>231</v>
      </c>
      <c r="Y6" s="24">
        <v>15</v>
      </c>
      <c r="Z6" s="24">
        <v>3</v>
      </c>
      <c r="AA6" s="24">
        <v>83</v>
      </c>
      <c r="AB6" s="24">
        <v>1</v>
      </c>
      <c r="AC6" s="24">
        <v>71.3</v>
      </c>
      <c r="AD6" s="24">
        <v>41.26</v>
      </c>
      <c r="AE6" s="99">
        <f t="shared" si="1"/>
        <v>57.86816269284712</v>
      </c>
      <c r="AF6" s="158">
        <v>32.7</v>
      </c>
      <c r="AG6" s="24">
        <v>5</v>
      </c>
      <c r="AH6" s="24">
        <v>3</v>
      </c>
      <c r="AI6" s="24"/>
      <c r="AJ6" s="24"/>
      <c r="AK6" s="16"/>
      <c r="AL6" s="16"/>
      <c r="AM6" s="16">
        <v>4</v>
      </c>
      <c r="AN6" s="16">
        <v>3</v>
      </c>
      <c r="AO6" s="24"/>
      <c r="AP6" s="24"/>
      <c r="AQ6" s="24"/>
      <c r="AR6" s="24"/>
      <c r="AS6" s="16"/>
      <c r="AT6" s="87" t="s">
        <v>63</v>
      </c>
      <c r="AU6" s="24"/>
      <c r="AV6" s="24">
        <v>2</v>
      </c>
      <c r="AW6" s="16"/>
      <c r="AX6" s="16"/>
      <c r="AY6" s="16"/>
      <c r="AZ6" s="16"/>
    </row>
    <row r="7" spans="1:52" s="125" customFormat="1" ht="21.75" customHeight="1">
      <c r="A7" s="16"/>
      <c r="B7" s="16" t="s">
        <v>53</v>
      </c>
      <c r="C7" s="131"/>
      <c r="D7" s="17" t="s">
        <v>64</v>
      </c>
      <c r="E7" s="24">
        <v>4</v>
      </c>
      <c r="F7" s="24">
        <v>1</v>
      </c>
      <c r="G7" s="24">
        <v>1</v>
      </c>
      <c r="H7" s="24">
        <v>3</v>
      </c>
      <c r="I7" s="24"/>
      <c r="J7" s="24">
        <v>3</v>
      </c>
      <c r="K7" s="136">
        <v>42.9</v>
      </c>
      <c r="L7" s="137">
        <v>832</v>
      </c>
      <c r="M7" s="135">
        <v>11.01</v>
      </c>
      <c r="N7" s="135">
        <v>10.99</v>
      </c>
      <c r="O7" s="135">
        <v>11</v>
      </c>
      <c r="P7" s="135">
        <v>551.65</v>
      </c>
      <c r="Q7" s="135">
        <v>12.58</v>
      </c>
      <c r="R7" s="24">
        <v>1</v>
      </c>
      <c r="S7" s="151">
        <v>40832</v>
      </c>
      <c r="T7" s="151">
        <v>40838</v>
      </c>
      <c r="U7" s="151">
        <v>41022</v>
      </c>
      <c r="V7" s="151">
        <v>41024</v>
      </c>
      <c r="W7" s="151">
        <v>41064</v>
      </c>
      <c r="X7" s="149">
        <f t="shared" si="0"/>
        <v>232</v>
      </c>
      <c r="Y7" s="24">
        <v>13.5</v>
      </c>
      <c r="Z7" s="24">
        <v>5</v>
      </c>
      <c r="AA7" s="24">
        <v>81</v>
      </c>
      <c r="AB7" s="24">
        <v>3</v>
      </c>
      <c r="AC7" s="24">
        <v>98.7</v>
      </c>
      <c r="AD7" s="24">
        <v>42.2</v>
      </c>
      <c r="AE7" s="99">
        <f t="shared" si="1"/>
        <v>42.75582573454914</v>
      </c>
      <c r="AF7" s="158">
        <v>36.9</v>
      </c>
      <c r="AG7" s="16">
        <v>0.8</v>
      </c>
      <c r="AH7" s="24">
        <v>1</v>
      </c>
      <c r="AI7" s="24">
        <v>0</v>
      </c>
      <c r="AJ7" s="24">
        <v>1</v>
      </c>
      <c r="AK7" s="24">
        <v>0</v>
      </c>
      <c r="AL7" s="24">
        <v>1</v>
      </c>
      <c r="AM7" s="24">
        <v>0</v>
      </c>
      <c r="AN7" s="24">
        <v>1</v>
      </c>
      <c r="AO7" s="16">
        <v>0</v>
      </c>
      <c r="AP7" s="24">
        <v>1</v>
      </c>
      <c r="AQ7" s="24">
        <v>0</v>
      </c>
      <c r="AR7" s="24">
        <v>1</v>
      </c>
      <c r="AS7" s="16"/>
      <c r="AT7" s="87">
        <v>1</v>
      </c>
      <c r="AU7" s="24"/>
      <c r="AV7" s="24">
        <v>2</v>
      </c>
      <c r="AW7" s="16"/>
      <c r="AX7" s="16">
        <v>1</v>
      </c>
      <c r="AY7" s="16"/>
      <c r="AZ7" s="16">
        <v>1</v>
      </c>
    </row>
    <row r="8" spans="1:52" s="125" customFormat="1" ht="21.75" customHeight="1">
      <c r="A8" s="16"/>
      <c r="B8" s="16" t="s">
        <v>53</v>
      </c>
      <c r="C8" s="131"/>
      <c r="D8" s="17" t="s">
        <v>65</v>
      </c>
      <c r="E8" s="24">
        <v>5</v>
      </c>
      <c r="F8" s="24">
        <v>1</v>
      </c>
      <c r="G8" s="24">
        <v>1</v>
      </c>
      <c r="H8" s="24">
        <v>3</v>
      </c>
      <c r="I8" s="16"/>
      <c r="J8" s="24"/>
      <c r="K8" s="136">
        <v>31.6</v>
      </c>
      <c r="L8" s="140"/>
      <c r="M8" s="141">
        <v>6.55</v>
      </c>
      <c r="N8" s="141">
        <v>6.82</v>
      </c>
      <c r="O8" s="141">
        <v>6.37</v>
      </c>
      <c r="P8" s="141">
        <v>329.83</v>
      </c>
      <c r="Q8" s="141">
        <v>3.68</v>
      </c>
      <c r="R8" s="141">
        <v>1</v>
      </c>
      <c r="S8" s="151">
        <v>40823</v>
      </c>
      <c r="T8" s="151">
        <v>40829</v>
      </c>
      <c r="U8" s="151">
        <v>41024</v>
      </c>
      <c r="V8" s="151">
        <v>41027</v>
      </c>
      <c r="W8" s="151">
        <v>41063</v>
      </c>
      <c r="X8" s="149">
        <f t="shared" si="0"/>
        <v>240</v>
      </c>
      <c r="Y8" s="24">
        <v>18</v>
      </c>
      <c r="Z8" s="24">
        <v>3</v>
      </c>
      <c r="AA8" s="24">
        <v>85.3</v>
      </c>
      <c r="AB8" s="24">
        <v>3</v>
      </c>
      <c r="AC8" s="24">
        <v>69.8</v>
      </c>
      <c r="AD8" s="24">
        <v>37.8</v>
      </c>
      <c r="AE8" s="99">
        <f t="shared" si="1"/>
        <v>54.15472779369628</v>
      </c>
      <c r="AF8" s="158">
        <v>32.9</v>
      </c>
      <c r="AG8" s="24"/>
      <c r="AH8" s="24">
        <v>5</v>
      </c>
      <c r="AI8" s="24"/>
      <c r="AJ8" s="24"/>
      <c r="AK8" s="16"/>
      <c r="AL8" s="24"/>
      <c r="AM8" s="16"/>
      <c r="AN8" s="24"/>
      <c r="AO8" s="24"/>
      <c r="AP8" s="24"/>
      <c r="AQ8" s="24"/>
      <c r="AR8" s="24"/>
      <c r="AS8" s="16"/>
      <c r="AT8" s="87"/>
      <c r="AU8" s="24"/>
      <c r="AV8" s="24"/>
      <c r="AW8" s="16"/>
      <c r="AX8" s="16"/>
      <c r="AY8" s="16"/>
      <c r="AZ8" s="16"/>
    </row>
    <row r="9" spans="1:52" s="125" customFormat="1" ht="21.75" customHeight="1">
      <c r="A9" s="16"/>
      <c r="B9" s="16" t="s">
        <v>53</v>
      </c>
      <c r="C9" s="131"/>
      <c r="D9" s="17" t="s">
        <v>66</v>
      </c>
      <c r="E9" s="24">
        <v>5</v>
      </c>
      <c r="F9" s="24">
        <v>1</v>
      </c>
      <c r="G9" s="24">
        <v>1</v>
      </c>
      <c r="H9" s="24">
        <v>1</v>
      </c>
      <c r="I9" s="24"/>
      <c r="J9" s="24">
        <v>3</v>
      </c>
      <c r="K9" s="136">
        <v>39.39</v>
      </c>
      <c r="L9" s="140"/>
      <c r="M9" s="135">
        <v>8.98</v>
      </c>
      <c r="N9" s="135">
        <v>9.14</v>
      </c>
      <c r="O9" s="135">
        <v>8.89</v>
      </c>
      <c r="P9" s="135">
        <v>450.3</v>
      </c>
      <c r="Q9" s="135">
        <v>5.3</v>
      </c>
      <c r="R9" s="24">
        <v>5</v>
      </c>
      <c r="S9" s="151">
        <v>40834</v>
      </c>
      <c r="T9" s="151">
        <v>40841</v>
      </c>
      <c r="U9" s="151">
        <v>41024</v>
      </c>
      <c r="V9" s="151">
        <v>41026</v>
      </c>
      <c r="W9" s="151">
        <v>41068</v>
      </c>
      <c r="X9" s="149">
        <f t="shared" si="0"/>
        <v>234</v>
      </c>
      <c r="Y9" s="24">
        <v>14.33</v>
      </c>
      <c r="Z9" s="24">
        <v>3</v>
      </c>
      <c r="AA9" s="24">
        <v>74.6</v>
      </c>
      <c r="AB9" s="24">
        <v>1</v>
      </c>
      <c r="AC9" s="24">
        <v>89.67</v>
      </c>
      <c r="AD9" s="24">
        <v>34.83</v>
      </c>
      <c r="AE9" s="99">
        <f t="shared" si="1"/>
        <v>38.842422214787554</v>
      </c>
      <c r="AF9" s="158">
        <v>37.1</v>
      </c>
      <c r="AG9" s="24">
        <v>54.1</v>
      </c>
      <c r="AH9" s="24">
        <v>49.18</v>
      </c>
      <c r="AI9" s="24">
        <v>100</v>
      </c>
      <c r="AJ9" s="24">
        <v>70</v>
      </c>
      <c r="AK9" s="16"/>
      <c r="AL9" s="16"/>
      <c r="AM9" s="16"/>
      <c r="AN9" s="16"/>
      <c r="AO9" s="24">
        <v>100</v>
      </c>
      <c r="AP9" s="24">
        <v>33.33</v>
      </c>
      <c r="AQ9" s="16"/>
      <c r="AR9" s="16"/>
      <c r="AS9" s="16"/>
      <c r="AT9" s="87" t="s">
        <v>63</v>
      </c>
      <c r="AU9" s="167"/>
      <c r="AV9" s="24">
        <v>1</v>
      </c>
      <c r="AW9" s="16"/>
      <c r="AX9" s="16"/>
      <c r="AY9" s="16"/>
      <c r="AZ9" s="16"/>
    </row>
    <row r="10" spans="1:52" s="125" customFormat="1" ht="21.75" customHeight="1">
      <c r="A10" s="16"/>
      <c r="B10" s="16" t="s">
        <v>53</v>
      </c>
      <c r="C10" s="131"/>
      <c r="D10" s="17" t="s">
        <v>67</v>
      </c>
      <c r="E10" s="24">
        <v>5</v>
      </c>
      <c r="F10" s="24">
        <v>1</v>
      </c>
      <c r="G10" s="24">
        <v>1</v>
      </c>
      <c r="H10" s="24">
        <v>3</v>
      </c>
      <c r="I10" s="24"/>
      <c r="J10" s="24">
        <v>3</v>
      </c>
      <c r="K10" s="136">
        <v>33.2</v>
      </c>
      <c r="L10" s="137"/>
      <c r="M10" s="135">
        <v>10.9</v>
      </c>
      <c r="N10" s="135">
        <v>10.8</v>
      </c>
      <c r="O10" s="135">
        <v>10.95</v>
      </c>
      <c r="P10" s="135">
        <v>544</v>
      </c>
      <c r="Q10" s="135">
        <v>2.64</v>
      </c>
      <c r="R10" s="24">
        <v>8</v>
      </c>
      <c r="S10" s="151">
        <v>40836</v>
      </c>
      <c r="T10" s="151">
        <v>40847</v>
      </c>
      <c r="U10" s="151">
        <v>41027</v>
      </c>
      <c r="V10" s="151">
        <v>41029</v>
      </c>
      <c r="W10" s="151">
        <v>41068</v>
      </c>
      <c r="X10" s="149">
        <f t="shared" si="0"/>
        <v>232</v>
      </c>
      <c r="Y10" s="24">
        <v>15.67</v>
      </c>
      <c r="Z10" s="24">
        <v>1</v>
      </c>
      <c r="AA10" s="24">
        <v>83.8</v>
      </c>
      <c r="AB10" s="24">
        <v>2</v>
      </c>
      <c r="AC10" s="24">
        <v>146</v>
      </c>
      <c r="AD10" s="24">
        <v>46.67</v>
      </c>
      <c r="AE10" s="99">
        <f t="shared" si="1"/>
        <v>31.965753424657535</v>
      </c>
      <c r="AF10" s="158">
        <v>35.2</v>
      </c>
      <c r="AG10" s="163"/>
      <c r="AH10" s="163"/>
      <c r="AI10" s="163"/>
      <c r="AJ10" s="24"/>
      <c r="AK10" s="24"/>
      <c r="AL10" s="24"/>
      <c r="AM10" s="24"/>
      <c r="AN10" s="87"/>
      <c r="AO10" s="24"/>
      <c r="AP10" s="24"/>
      <c r="AQ10" s="24"/>
      <c r="AR10" s="24">
        <v>1</v>
      </c>
      <c r="AS10" s="16"/>
      <c r="AT10" s="87" t="s">
        <v>59</v>
      </c>
      <c r="AU10" s="24"/>
      <c r="AV10" s="24"/>
      <c r="AW10" s="16"/>
      <c r="AX10" s="16"/>
      <c r="AY10" s="16"/>
      <c r="AZ10" s="16"/>
    </row>
    <row r="11" spans="1:52" s="125" customFormat="1" ht="21.75" customHeight="1">
      <c r="A11" s="16"/>
      <c r="B11" s="16" t="s">
        <v>53</v>
      </c>
      <c r="C11" s="131"/>
      <c r="D11" s="17" t="s">
        <v>68</v>
      </c>
      <c r="E11" s="24">
        <v>5</v>
      </c>
      <c r="F11" s="24">
        <v>1</v>
      </c>
      <c r="G11" s="24">
        <v>1</v>
      </c>
      <c r="H11" s="24">
        <v>1</v>
      </c>
      <c r="I11" s="16"/>
      <c r="J11" s="24">
        <v>1</v>
      </c>
      <c r="K11" s="136">
        <v>37.2</v>
      </c>
      <c r="L11" s="140">
        <v>728</v>
      </c>
      <c r="M11" s="135">
        <v>11.26</v>
      </c>
      <c r="N11" s="135">
        <v>10.98</v>
      </c>
      <c r="O11" s="135">
        <v>11.29</v>
      </c>
      <c r="P11" s="135">
        <v>564.93</v>
      </c>
      <c r="Q11" s="135">
        <v>6.38</v>
      </c>
      <c r="R11" s="24">
        <v>2</v>
      </c>
      <c r="S11" s="151">
        <v>40832</v>
      </c>
      <c r="T11" s="151">
        <v>40839</v>
      </c>
      <c r="U11" s="151">
        <v>41025</v>
      </c>
      <c r="V11" s="151">
        <v>41027</v>
      </c>
      <c r="W11" s="151">
        <v>41069</v>
      </c>
      <c r="X11" s="149">
        <f t="shared" si="0"/>
        <v>237</v>
      </c>
      <c r="Y11" s="24">
        <v>15.15</v>
      </c>
      <c r="Z11" s="24">
        <v>3</v>
      </c>
      <c r="AA11" s="24">
        <v>81</v>
      </c>
      <c r="AB11" s="24">
        <v>2</v>
      </c>
      <c r="AC11" s="24">
        <v>114</v>
      </c>
      <c r="AD11" s="24">
        <v>45.3</v>
      </c>
      <c r="AE11" s="99">
        <f t="shared" si="1"/>
        <v>39.73684210526315</v>
      </c>
      <c r="AF11" s="158">
        <v>37</v>
      </c>
      <c r="AG11" s="164">
        <v>1.5</v>
      </c>
      <c r="AH11" s="16">
        <v>3</v>
      </c>
      <c r="AI11" s="16"/>
      <c r="AJ11" s="74" t="s">
        <v>69</v>
      </c>
      <c r="AK11" s="16"/>
      <c r="AL11" s="16"/>
      <c r="AM11" s="44" t="s">
        <v>70</v>
      </c>
      <c r="AN11" s="16"/>
      <c r="AO11" s="16"/>
      <c r="AP11" s="24"/>
      <c r="AQ11" s="16"/>
      <c r="AR11" s="16">
        <v>1</v>
      </c>
      <c r="AS11" s="16"/>
      <c r="AT11" s="87" t="s">
        <v>71</v>
      </c>
      <c r="AU11" s="16"/>
      <c r="AV11" s="16" t="s">
        <v>71</v>
      </c>
      <c r="AW11" s="16"/>
      <c r="AX11" s="16">
        <v>1</v>
      </c>
      <c r="AY11" s="16"/>
      <c r="AZ11" s="16">
        <v>1</v>
      </c>
    </row>
    <row r="12" spans="1:52" s="126" customFormat="1" ht="21.75" customHeight="1">
      <c r="A12" s="16"/>
      <c r="B12" s="16" t="s">
        <v>53</v>
      </c>
      <c r="C12" s="131"/>
      <c r="D12" s="19" t="s">
        <v>72</v>
      </c>
      <c r="E12" s="48">
        <v>5</v>
      </c>
      <c r="F12" s="48">
        <v>1</v>
      </c>
      <c r="G12" s="48">
        <v>1</v>
      </c>
      <c r="H12" s="48">
        <v>1</v>
      </c>
      <c r="I12" s="48">
        <v>0</v>
      </c>
      <c r="J12" s="48"/>
      <c r="K12" s="142">
        <f aca="true" t="shared" si="2" ref="K12:P12">AVERAGE(K3:K11)</f>
        <v>38.187777777777775</v>
      </c>
      <c r="L12" s="143">
        <f t="shared" si="2"/>
        <v>788.6666666666666</v>
      </c>
      <c r="M12" s="102"/>
      <c r="N12" s="102"/>
      <c r="O12" s="102"/>
      <c r="P12" s="102">
        <f t="shared" si="2"/>
        <v>513.4433333333334</v>
      </c>
      <c r="Q12" s="102">
        <f>(P12/486.79-1)*100</f>
        <v>5.4753247464683685</v>
      </c>
      <c r="R12" s="152">
        <v>5</v>
      </c>
      <c r="S12" s="153">
        <f aca="true" t="shared" si="3" ref="S12:W12">AVERAGE(S3:S11)</f>
        <v>40830.77777777778</v>
      </c>
      <c r="T12" s="153">
        <f t="shared" si="3"/>
        <v>40838.11111111111</v>
      </c>
      <c r="U12" s="153">
        <f t="shared" si="3"/>
        <v>41025.22222222222</v>
      </c>
      <c r="V12" s="153">
        <f t="shared" si="3"/>
        <v>41027.444444444445</v>
      </c>
      <c r="W12" s="153">
        <f t="shared" si="3"/>
        <v>41065.666666666664</v>
      </c>
      <c r="X12" s="154">
        <f aca="true" t="shared" si="4" ref="X12:AF12">AVERAGE(X3:X11)</f>
        <v>234.88888888888889</v>
      </c>
      <c r="Y12" s="154">
        <f t="shared" si="4"/>
        <v>14.935555555555554</v>
      </c>
      <c r="Z12" s="159">
        <f t="shared" si="4"/>
        <v>3</v>
      </c>
      <c r="AA12" s="154">
        <f t="shared" si="4"/>
        <v>80.46666666666665</v>
      </c>
      <c r="AB12" s="159">
        <f t="shared" si="4"/>
        <v>1.7777777777777777</v>
      </c>
      <c r="AC12" s="154">
        <f t="shared" si="4"/>
        <v>101.59888888888888</v>
      </c>
      <c r="AD12" s="154">
        <f t="shared" si="4"/>
        <v>41.31444444444445</v>
      </c>
      <c r="AE12" s="154">
        <f t="shared" si="4"/>
        <v>42.19649703261349</v>
      </c>
      <c r="AF12" s="154">
        <f t="shared" si="4"/>
        <v>35.2</v>
      </c>
      <c r="AG12" s="48"/>
      <c r="AH12" s="16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125" customFormat="1" ht="18.75" customHeight="1" hidden="1">
      <c r="A13" s="16"/>
      <c r="B13" s="16" t="s">
        <v>73</v>
      </c>
      <c r="C13" s="132" t="s">
        <v>74</v>
      </c>
      <c r="D13" s="17" t="s">
        <v>55</v>
      </c>
      <c r="E13" s="8">
        <v>5</v>
      </c>
      <c r="F13" s="8">
        <v>1</v>
      </c>
      <c r="G13" s="8">
        <v>1</v>
      </c>
      <c r="H13" s="8">
        <v>1</v>
      </c>
      <c r="I13" s="8"/>
      <c r="J13" s="8">
        <v>1</v>
      </c>
      <c r="K13" s="117">
        <v>37.2</v>
      </c>
      <c r="L13" s="8">
        <v>804</v>
      </c>
      <c r="M13" s="144">
        <v>8.7</v>
      </c>
      <c r="N13" s="144">
        <v>8.955</v>
      </c>
      <c r="O13" s="144">
        <v>9</v>
      </c>
      <c r="P13" s="134">
        <v>592.33</v>
      </c>
      <c r="Q13" s="8">
        <v>9.31</v>
      </c>
      <c r="R13" s="8">
        <v>1</v>
      </c>
      <c r="S13" s="151">
        <v>41193</v>
      </c>
      <c r="T13" s="151">
        <v>41565</v>
      </c>
      <c r="U13" s="155">
        <v>41381</v>
      </c>
      <c r="V13" s="151">
        <v>41383</v>
      </c>
      <c r="W13" s="151">
        <v>41429</v>
      </c>
      <c r="X13" s="24">
        <f aca="true" t="shared" si="5" ref="X13:X21">W13-S13</f>
        <v>236</v>
      </c>
      <c r="Y13" s="24">
        <v>15.1</v>
      </c>
      <c r="Z13" s="149">
        <v>3</v>
      </c>
      <c r="AA13" s="24">
        <v>90</v>
      </c>
      <c r="AB13" s="149">
        <v>4</v>
      </c>
      <c r="AC13" s="24">
        <v>124.5</v>
      </c>
      <c r="AD13" s="24">
        <v>43.4</v>
      </c>
      <c r="AE13" s="99">
        <f aca="true" t="shared" si="6" ref="AE13:AE21">AD13/AC13*100</f>
        <v>34.859437751004016</v>
      </c>
      <c r="AF13" s="24">
        <v>40.1</v>
      </c>
      <c r="AG13" s="17"/>
      <c r="AH13" s="17"/>
      <c r="AI13" s="8"/>
      <c r="AJ13" s="8">
        <v>3</v>
      </c>
      <c r="AK13" s="17"/>
      <c r="AL13" s="17"/>
      <c r="AM13" s="43" t="s">
        <v>75</v>
      </c>
      <c r="AN13" s="8">
        <v>30</v>
      </c>
      <c r="AO13" s="17"/>
      <c r="AP13" s="8">
        <v>2</v>
      </c>
      <c r="AQ13" s="8">
        <v>60</v>
      </c>
      <c r="AR13" s="8">
        <v>5</v>
      </c>
      <c r="AS13" s="150">
        <v>41634</v>
      </c>
      <c r="AT13" s="8" t="s">
        <v>76</v>
      </c>
      <c r="AU13" s="150">
        <v>41353</v>
      </c>
      <c r="AV13" s="8">
        <v>2</v>
      </c>
      <c r="AW13" s="168"/>
      <c r="AX13" s="17"/>
      <c r="AY13" s="168"/>
      <c r="AZ13" s="17"/>
    </row>
    <row r="14" spans="1:52" s="125" customFormat="1" ht="18.75" customHeight="1" hidden="1">
      <c r="A14" s="16"/>
      <c r="B14" s="16" t="s">
        <v>73</v>
      </c>
      <c r="C14" s="131"/>
      <c r="D14" s="17" t="s">
        <v>57</v>
      </c>
      <c r="E14" s="8">
        <v>4</v>
      </c>
      <c r="F14" s="8">
        <v>1</v>
      </c>
      <c r="G14" s="8">
        <v>1</v>
      </c>
      <c r="H14" s="8">
        <v>1</v>
      </c>
      <c r="I14" s="8">
        <v>0</v>
      </c>
      <c r="J14" s="8">
        <v>1</v>
      </c>
      <c r="K14" s="117">
        <v>41.5</v>
      </c>
      <c r="L14" s="8"/>
      <c r="M14" s="144">
        <v>9.5</v>
      </c>
      <c r="N14" s="144">
        <v>9.63</v>
      </c>
      <c r="O14" s="144">
        <v>9.58</v>
      </c>
      <c r="P14" s="134">
        <v>478.45</v>
      </c>
      <c r="Q14" s="8">
        <v>7.24</v>
      </c>
      <c r="R14" s="8">
        <v>5</v>
      </c>
      <c r="S14" s="151">
        <v>41200</v>
      </c>
      <c r="T14" s="151">
        <v>41572</v>
      </c>
      <c r="U14" s="151">
        <v>41386</v>
      </c>
      <c r="V14" s="151">
        <v>41389</v>
      </c>
      <c r="W14" s="151">
        <v>41428</v>
      </c>
      <c r="X14" s="24">
        <f t="shared" si="5"/>
        <v>228</v>
      </c>
      <c r="Y14" s="24">
        <v>15</v>
      </c>
      <c r="Z14" s="149">
        <v>3</v>
      </c>
      <c r="AA14" s="24">
        <v>65.1</v>
      </c>
      <c r="AB14" s="149">
        <v>2</v>
      </c>
      <c r="AC14" s="24">
        <v>112.2</v>
      </c>
      <c r="AD14" s="24">
        <v>42.2</v>
      </c>
      <c r="AE14" s="99">
        <f t="shared" si="6"/>
        <v>37.6114081996435</v>
      </c>
      <c r="AF14" s="24">
        <v>31.6</v>
      </c>
      <c r="AG14" s="8"/>
      <c r="AH14" s="8">
        <v>1</v>
      </c>
      <c r="AI14" s="8"/>
      <c r="AJ14" s="8">
        <v>1</v>
      </c>
      <c r="AK14" s="8"/>
      <c r="AL14" s="8">
        <v>0</v>
      </c>
      <c r="AM14" s="8"/>
      <c r="AN14" s="8">
        <v>0</v>
      </c>
      <c r="AO14" s="8"/>
      <c r="AP14" s="8">
        <v>1</v>
      </c>
      <c r="AQ14" s="8"/>
      <c r="AR14" s="8">
        <v>0</v>
      </c>
      <c r="AS14" s="150">
        <v>41320</v>
      </c>
      <c r="AT14" s="8">
        <v>2</v>
      </c>
      <c r="AU14" s="150">
        <v>41385</v>
      </c>
      <c r="AV14" s="8">
        <v>2</v>
      </c>
      <c r="AW14" s="150">
        <v>41358</v>
      </c>
      <c r="AX14" s="8">
        <v>2</v>
      </c>
      <c r="AY14" s="168"/>
      <c r="AZ14" s="17"/>
    </row>
    <row r="15" spans="1:52" s="126" customFormat="1" ht="18.75" customHeight="1" hidden="1">
      <c r="A15" s="16"/>
      <c r="B15" s="16" t="s">
        <v>73</v>
      </c>
      <c r="C15" s="131"/>
      <c r="D15" s="17" t="s">
        <v>61</v>
      </c>
      <c r="E15" s="8">
        <v>5</v>
      </c>
      <c r="F15" s="8">
        <v>1</v>
      </c>
      <c r="G15" s="8">
        <v>1</v>
      </c>
      <c r="H15" s="8">
        <v>1</v>
      </c>
      <c r="I15" s="17"/>
      <c r="J15" s="8">
        <v>1</v>
      </c>
      <c r="K15" s="117">
        <v>42.1</v>
      </c>
      <c r="L15" s="17"/>
      <c r="M15" s="144">
        <v>10.6</v>
      </c>
      <c r="N15" s="144">
        <v>10.69</v>
      </c>
      <c r="O15" s="144">
        <v>10.66</v>
      </c>
      <c r="P15" s="134">
        <v>532.53</v>
      </c>
      <c r="Q15" s="8">
        <v>3.2</v>
      </c>
      <c r="R15" s="8">
        <v>7</v>
      </c>
      <c r="S15" s="151">
        <v>41199</v>
      </c>
      <c r="T15" s="151">
        <v>41573</v>
      </c>
      <c r="U15" s="151">
        <v>41392</v>
      </c>
      <c r="V15" s="151">
        <v>41395</v>
      </c>
      <c r="W15" s="151">
        <v>41435</v>
      </c>
      <c r="X15" s="24">
        <f t="shared" si="5"/>
        <v>236</v>
      </c>
      <c r="Y15" s="24">
        <v>15.64</v>
      </c>
      <c r="Z15" s="149">
        <v>3</v>
      </c>
      <c r="AA15" s="24">
        <v>82</v>
      </c>
      <c r="AB15" s="149">
        <v>2</v>
      </c>
      <c r="AC15" s="24">
        <v>122.67</v>
      </c>
      <c r="AD15" s="24">
        <v>42.64</v>
      </c>
      <c r="AE15" s="99">
        <f t="shared" si="6"/>
        <v>34.75992500203799</v>
      </c>
      <c r="AF15" s="24">
        <v>32.2</v>
      </c>
      <c r="AG15" s="8"/>
      <c r="AH15" s="8">
        <v>3</v>
      </c>
      <c r="AI15" s="8">
        <v>3</v>
      </c>
      <c r="AJ15" s="8">
        <v>5</v>
      </c>
      <c r="AK15" s="8">
        <v>0</v>
      </c>
      <c r="AL15" s="8">
        <v>0</v>
      </c>
      <c r="AM15" s="8">
        <v>0</v>
      </c>
      <c r="AN15" s="8">
        <v>0</v>
      </c>
      <c r="AO15" s="8">
        <v>3</v>
      </c>
      <c r="AP15" s="8">
        <v>5</v>
      </c>
      <c r="AQ15" s="8">
        <v>0</v>
      </c>
      <c r="AR15" s="8">
        <v>0</v>
      </c>
      <c r="AS15" s="150">
        <v>41302</v>
      </c>
      <c r="AT15" s="8" t="s">
        <v>77</v>
      </c>
      <c r="AU15" s="150">
        <v>41329</v>
      </c>
      <c r="AV15" s="8">
        <v>1</v>
      </c>
      <c r="AW15" s="168"/>
      <c r="AX15" s="17"/>
      <c r="AY15" s="168"/>
      <c r="AZ15" s="17"/>
    </row>
    <row r="16" spans="1:52" s="125" customFormat="1" ht="18.75" customHeight="1" hidden="1">
      <c r="A16" s="16"/>
      <c r="B16" s="16" t="s">
        <v>73</v>
      </c>
      <c r="C16" s="131"/>
      <c r="D16" s="17" t="s">
        <v>62</v>
      </c>
      <c r="E16" s="8">
        <v>5</v>
      </c>
      <c r="F16" s="8">
        <v>1</v>
      </c>
      <c r="G16" s="8">
        <v>1</v>
      </c>
      <c r="H16" s="8">
        <v>3</v>
      </c>
      <c r="I16" s="8"/>
      <c r="J16" s="8">
        <v>1</v>
      </c>
      <c r="K16" s="117">
        <v>39.8</v>
      </c>
      <c r="L16" s="17"/>
      <c r="M16" s="144">
        <v>11.57</v>
      </c>
      <c r="N16" s="144">
        <v>11.88</v>
      </c>
      <c r="O16" s="144">
        <v>10.86</v>
      </c>
      <c r="P16" s="134">
        <v>529.5</v>
      </c>
      <c r="Q16" s="8">
        <v>0.3</v>
      </c>
      <c r="R16" s="8">
        <v>7</v>
      </c>
      <c r="S16" s="151">
        <v>41201</v>
      </c>
      <c r="T16" s="151">
        <v>41572</v>
      </c>
      <c r="U16" s="151">
        <v>41390</v>
      </c>
      <c r="V16" s="151">
        <v>41393</v>
      </c>
      <c r="W16" s="151">
        <v>41430</v>
      </c>
      <c r="X16" s="24">
        <f t="shared" si="5"/>
        <v>229</v>
      </c>
      <c r="Y16" s="24">
        <v>14.6</v>
      </c>
      <c r="Z16" s="149">
        <v>1</v>
      </c>
      <c r="AA16" s="24">
        <v>81</v>
      </c>
      <c r="AB16" s="149">
        <v>2</v>
      </c>
      <c r="AC16" s="24">
        <v>108.7</v>
      </c>
      <c r="AD16" s="24">
        <v>36.7</v>
      </c>
      <c r="AE16" s="99">
        <f t="shared" si="6"/>
        <v>33.762649494020245</v>
      </c>
      <c r="AF16" s="24">
        <v>35.5</v>
      </c>
      <c r="AG16" s="17"/>
      <c r="AH16" s="17"/>
      <c r="AI16" s="17"/>
      <c r="AJ16" s="17"/>
      <c r="AK16" s="17"/>
      <c r="AL16" s="17"/>
      <c r="AM16" s="8">
        <v>1</v>
      </c>
      <c r="AN16" s="8">
        <v>2</v>
      </c>
      <c r="AO16" s="17"/>
      <c r="AP16" s="17"/>
      <c r="AQ16" s="17"/>
      <c r="AR16" s="17"/>
      <c r="AS16" s="168"/>
      <c r="AT16" s="17"/>
      <c r="AU16" s="150">
        <v>41349</v>
      </c>
      <c r="AV16" s="8">
        <v>1</v>
      </c>
      <c r="AW16" s="168"/>
      <c r="AX16" s="17"/>
      <c r="AY16" s="168"/>
      <c r="AZ16" s="17"/>
    </row>
    <row r="17" spans="1:52" s="126" customFormat="1" ht="18.75" customHeight="1" hidden="1">
      <c r="A17" s="16"/>
      <c r="B17" s="16" t="s">
        <v>73</v>
      </c>
      <c r="C17" s="131"/>
      <c r="D17" s="17" t="s">
        <v>64</v>
      </c>
      <c r="E17" s="8">
        <v>4</v>
      </c>
      <c r="F17" s="8">
        <v>1</v>
      </c>
      <c r="G17" s="8">
        <v>1</v>
      </c>
      <c r="H17" s="8">
        <v>3</v>
      </c>
      <c r="I17" s="8">
        <v>6</v>
      </c>
      <c r="J17" s="8">
        <v>1</v>
      </c>
      <c r="K17" s="117">
        <v>44</v>
      </c>
      <c r="L17" s="8">
        <v>808</v>
      </c>
      <c r="M17" s="144">
        <v>11.28</v>
      </c>
      <c r="N17" s="144">
        <v>11.35</v>
      </c>
      <c r="O17" s="144">
        <v>11.3</v>
      </c>
      <c r="P17" s="134">
        <v>565.83</v>
      </c>
      <c r="Q17" s="8">
        <v>9.64</v>
      </c>
      <c r="R17" s="8">
        <v>2</v>
      </c>
      <c r="S17" s="151">
        <v>41198</v>
      </c>
      <c r="T17" s="151">
        <v>41570</v>
      </c>
      <c r="U17" s="151">
        <v>41387</v>
      </c>
      <c r="V17" s="151">
        <v>41390</v>
      </c>
      <c r="W17" s="151">
        <v>41426</v>
      </c>
      <c r="X17" s="24">
        <f t="shared" si="5"/>
        <v>228</v>
      </c>
      <c r="Y17" s="24">
        <v>14.5</v>
      </c>
      <c r="Z17" s="149">
        <v>3</v>
      </c>
      <c r="AA17" s="24">
        <v>79</v>
      </c>
      <c r="AB17" s="149">
        <v>3</v>
      </c>
      <c r="AC17" s="24">
        <v>88.9</v>
      </c>
      <c r="AD17" s="24">
        <v>42</v>
      </c>
      <c r="AE17" s="99">
        <f t="shared" si="6"/>
        <v>47.24409448818898</v>
      </c>
      <c r="AF17" s="24">
        <v>35.7</v>
      </c>
      <c r="AG17" s="8">
        <v>0</v>
      </c>
      <c r="AH17" s="8">
        <v>1</v>
      </c>
      <c r="AI17" s="8">
        <v>0</v>
      </c>
      <c r="AJ17" s="8">
        <v>1</v>
      </c>
      <c r="AK17" s="8">
        <v>0</v>
      </c>
      <c r="AL17" s="8">
        <v>0</v>
      </c>
      <c r="AM17" s="8">
        <v>0</v>
      </c>
      <c r="AN17" s="8">
        <v>2</v>
      </c>
      <c r="AO17" s="8">
        <v>0</v>
      </c>
      <c r="AP17" s="8">
        <v>1</v>
      </c>
      <c r="AQ17" s="8">
        <v>0</v>
      </c>
      <c r="AR17" s="8">
        <v>1</v>
      </c>
      <c r="AS17" s="150"/>
      <c r="AT17" s="8">
        <v>1</v>
      </c>
      <c r="AU17" s="150">
        <v>41372</v>
      </c>
      <c r="AV17" s="8">
        <v>1</v>
      </c>
      <c r="AW17" s="150"/>
      <c r="AX17" s="8">
        <v>1</v>
      </c>
      <c r="AY17" s="150">
        <v>41430</v>
      </c>
      <c r="AZ17" s="8">
        <v>1</v>
      </c>
    </row>
    <row r="18" spans="1:52" s="125" customFormat="1" ht="18.75" customHeight="1" hidden="1">
      <c r="A18" s="16"/>
      <c r="B18" s="16" t="s">
        <v>73</v>
      </c>
      <c r="C18" s="131"/>
      <c r="D18" s="17" t="s">
        <v>65</v>
      </c>
      <c r="E18" s="8">
        <v>5</v>
      </c>
      <c r="F18" s="8">
        <v>1</v>
      </c>
      <c r="G18" s="8">
        <v>1</v>
      </c>
      <c r="H18" s="8">
        <v>3</v>
      </c>
      <c r="I18" s="8"/>
      <c r="J18" s="8">
        <v>1</v>
      </c>
      <c r="K18" s="117">
        <v>39.5</v>
      </c>
      <c r="L18" s="17"/>
      <c r="M18" s="144">
        <v>9.7</v>
      </c>
      <c r="N18" s="144">
        <v>9.4</v>
      </c>
      <c r="O18" s="144">
        <v>10.2</v>
      </c>
      <c r="P18" s="134">
        <v>489.56</v>
      </c>
      <c r="Q18" s="8">
        <v>5.78</v>
      </c>
      <c r="R18" s="8">
        <v>1</v>
      </c>
      <c r="S18" s="151">
        <v>41192</v>
      </c>
      <c r="T18" s="151">
        <v>41570</v>
      </c>
      <c r="U18" s="151">
        <v>41383</v>
      </c>
      <c r="V18" s="151">
        <v>41385</v>
      </c>
      <c r="W18" s="151">
        <v>41433</v>
      </c>
      <c r="X18" s="24">
        <f t="shared" si="5"/>
        <v>241</v>
      </c>
      <c r="Y18" s="24">
        <v>18</v>
      </c>
      <c r="Z18" s="149">
        <v>3</v>
      </c>
      <c r="AA18" s="24">
        <v>83.3</v>
      </c>
      <c r="AB18" s="149">
        <v>3</v>
      </c>
      <c r="AC18" s="24">
        <v>88.83</v>
      </c>
      <c r="AD18" s="24">
        <v>40.67</v>
      </c>
      <c r="AE18" s="99">
        <f t="shared" si="6"/>
        <v>45.78408195429473</v>
      </c>
      <c r="AF18" s="24">
        <v>33.1</v>
      </c>
      <c r="AG18" s="8"/>
      <c r="AH18" s="8">
        <v>2</v>
      </c>
      <c r="AI18" s="8"/>
      <c r="AJ18" s="8"/>
      <c r="AK18" s="17"/>
      <c r="AL18" s="17"/>
      <c r="AM18" s="17"/>
      <c r="AN18" s="17"/>
      <c r="AO18" s="17"/>
      <c r="AP18" s="17"/>
      <c r="AQ18" s="17"/>
      <c r="AR18" s="17"/>
      <c r="AS18" s="168"/>
      <c r="AT18" s="17"/>
      <c r="AU18" s="150"/>
      <c r="AV18" s="8"/>
      <c r="AW18" s="168"/>
      <c r="AX18" s="17"/>
      <c r="AY18" s="168"/>
      <c r="AZ18" s="17"/>
    </row>
    <row r="19" spans="1:52" s="125" customFormat="1" ht="18.75" customHeight="1" hidden="1">
      <c r="A19" s="16"/>
      <c r="B19" s="16" t="s">
        <v>73</v>
      </c>
      <c r="C19" s="131"/>
      <c r="D19" s="17" t="s">
        <v>66</v>
      </c>
      <c r="E19" s="8">
        <v>4</v>
      </c>
      <c r="F19" s="8">
        <v>1</v>
      </c>
      <c r="G19" s="8">
        <v>1</v>
      </c>
      <c r="H19" s="8">
        <v>3</v>
      </c>
      <c r="I19" s="17"/>
      <c r="J19" s="8">
        <v>1</v>
      </c>
      <c r="K19" s="117">
        <v>38.76</v>
      </c>
      <c r="L19" s="17"/>
      <c r="M19" s="144">
        <v>9.93</v>
      </c>
      <c r="N19" s="144">
        <v>9.06</v>
      </c>
      <c r="O19" s="144">
        <v>9.39</v>
      </c>
      <c r="P19" s="134">
        <v>473.12</v>
      </c>
      <c r="Q19" s="8">
        <v>0.85</v>
      </c>
      <c r="R19" s="8">
        <v>10</v>
      </c>
      <c r="S19" s="151">
        <v>41200</v>
      </c>
      <c r="T19" s="151">
        <v>41573</v>
      </c>
      <c r="U19" s="151">
        <v>41383</v>
      </c>
      <c r="V19" s="151">
        <v>41385</v>
      </c>
      <c r="W19" s="151">
        <v>41434</v>
      </c>
      <c r="X19" s="24">
        <f t="shared" si="5"/>
        <v>234</v>
      </c>
      <c r="Y19" s="24">
        <v>15</v>
      </c>
      <c r="Z19" s="149">
        <v>1</v>
      </c>
      <c r="AA19" s="24">
        <v>74</v>
      </c>
      <c r="AB19" s="149">
        <v>2</v>
      </c>
      <c r="AC19" s="24">
        <v>136</v>
      </c>
      <c r="AD19" s="24">
        <v>40.67</v>
      </c>
      <c r="AE19" s="99">
        <f t="shared" si="6"/>
        <v>29.904411764705884</v>
      </c>
      <c r="AF19" s="24">
        <v>33.1</v>
      </c>
      <c r="AG19" s="8">
        <v>0.3</v>
      </c>
      <c r="AH19" s="8">
        <v>0.27</v>
      </c>
      <c r="AI19" s="8">
        <v>100</v>
      </c>
      <c r="AJ19" s="8">
        <v>68.33</v>
      </c>
      <c r="AK19" s="17"/>
      <c r="AL19" s="17"/>
      <c r="AM19" s="17"/>
      <c r="AN19" s="17"/>
      <c r="AO19" s="8">
        <v>46.67</v>
      </c>
      <c r="AP19" s="8">
        <v>16.67</v>
      </c>
      <c r="AQ19" s="8">
        <v>0</v>
      </c>
      <c r="AR19" s="8">
        <v>1</v>
      </c>
      <c r="AS19" s="150">
        <v>41294</v>
      </c>
      <c r="AT19" s="8">
        <v>2</v>
      </c>
      <c r="AU19" s="150">
        <v>41353</v>
      </c>
      <c r="AV19" s="8">
        <v>2</v>
      </c>
      <c r="AW19" s="150"/>
      <c r="AX19" s="8">
        <v>0</v>
      </c>
      <c r="AY19" s="150"/>
      <c r="AZ19" s="8">
        <v>0</v>
      </c>
    </row>
    <row r="20" spans="1:52" s="125" customFormat="1" ht="18.75" customHeight="1" hidden="1">
      <c r="A20" s="16"/>
      <c r="B20" s="16" t="s">
        <v>73</v>
      </c>
      <c r="C20" s="131"/>
      <c r="D20" s="17" t="s">
        <v>67</v>
      </c>
      <c r="E20" s="8">
        <v>5</v>
      </c>
      <c r="F20" s="8">
        <v>1</v>
      </c>
      <c r="G20" s="8">
        <v>3</v>
      </c>
      <c r="H20" s="8">
        <v>1</v>
      </c>
      <c r="I20" s="17"/>
      <c r="J20" s="8">
        <v>1</v>
      </c>
      <c r="K20" s="117">
        <v>33.9</v>
      </c>
      <c r="L20" s="17"/>
      <c r="M20" s="144">
        <v>11.65</v>
      </c>
      <c r="N20" s="144">
        <v>12</v>
      </c>
      <c r="O20" s="144">
        <v>11.5</v>
      </c>
      <c r="P20" s="134">
        <v>585.85</v>
      </c>
      <c r="Q20" s="8">
        <v>12.31</v>
      </c>
      <c r="R20" s="17">
        <v>1</v>
      </c>
      <c r="S20" s="151">
        <v>41203</v>
      </c>
      <c r="T20" s="151">
        <v>41575</v>
      </c>
      <c r="U20" s="151">
        <v>41392</v>
      </c>
      <c r="V20" s="151">
        <v>41394</v>
      </c>
      <c r="W20" s="151">
        <v>41437</v>
      </c>
      <c r="X20" s="24">
        <f t="shared" si="5"/>
        <v>234</v>
      </c>
      <c r="Y20" s="24">
        <v>15.2</v>
      </c>
      <c r="Z20" s="149">
        <v>3</v>
      </c>
      <c r="AA20" s="24">
        <v>74.7</v>
      </c>
      <c r="AB20" s="149">
        <v>1</v>
      </c>
      <c r="AC20" s="24">
        <v>126.8</v>
      </c>
      <c r="AD20" s="24">
        <v>41.67</v>
      </c>
      <c r="AE20" s="99">
        <f t="shared" si="6"/>
        <v>32.8627760252366</v>
      </c>
      <c r="AF20" s="24">
        <v>36.8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50"/>
      <c r="AT20" s="8">
        <v>2</v>
      </c>
      <c r="AU20" s="150"/>
      <c r="AV20" s="8">
        <v>1</v>
      </c>
      <c r="AW20" s="168"/>
      <c r="AX20" s="17"/>
      <c r="AY20" s="168"/>
      <c r="AZ20" s="17"/>
    </row>
    <row r="21" spans="1:52" s="125" customFormat="1" ht="18.75" customHeight="1" hidden="1">
      <c r="A21" s="16"/>
      <c r="B21" s="16" t="s">
        <v>73</v>
      </c>
      <c r="C21" s="131"/>
      <c r="D21" s="17" t="s">
        <v>68</v>
      </c>
      <c r="E21" s="8">
        <v>5</v>
      </c>
      <c r="F21" s="8">
        <v>1</v>
      </c>
      <c r="G21" s="8">
        <v>1</v>
      </c>
      <c r="H21" s="8">
        <v>1</v>
      </c>
      <c r="I21" s="8"/>
      <c r="J21" s="8">
        <v>1</v>
      </c>
      <c r="K21" s="117">
        <v>40.5</v>
      </c>
      <c r="L21" s="8">
        <v>800</v>
      </c>
      <c r="M21" s="144">
        <v>11</v>
      </c>
      <c r="N21" s="144">
        <v>10.99</v>
      </c>
      <c r="O21" s="144">
        <v>10.79</v>
      </c>
      <c r="P21" s="134">
        <v>552.13</v>
      </c>
      <c r="Q21" s="8">
        <v>2.76</v>
      </c>
      <c r="R21" s="8">
        <v>10</v>
      </c>
      <c r="S21" s="151">
        <v>41203</v>
      </c>
      <c r="T21" s="151">
        <v>41575</v>
      </c>
      <c r="U21" s="151">
        <v>41390</v>
      </c>
      <c r="V21" s="151">
        <v>41392</v>
      </c>
      <c r="W21" s="151">
        <v>41441</v>
      </c>
      <c r="X21" s="24">
        <f t="shared" si="5"/>
        <v>238</v>
      </c>
      <c r="Y21" s="24">
        <v>18.3</v>
      </c>
      <c r="Z21" s="149">
        <v>3</v>
      </c>
      <c r="AA21" s="24">
        <v>86</v>
      </c>
      <c r="AB21" s="149">
        <v>2</v>
      </c>
      <c r="AC21" s="24">
        <v>133.5</v>
      </c>
      <c r="AD21" s="24">
        <v>43.95</v>
      </c>
      <c r="AE21" s="99">
        <f t="shared" si="6"/>
        <v>32.92134831460674</v>
      </c>
      <c r="AF21" s="24">
        <v>33.4</v>
      </c>
      <c r="AG21" s="8">
        <v>1.95</v>
      </c>
      <c r="AH21" s="8">
        <v>2</v>
      </c>
      <c r="AI21" s="8"/>
      <c r="AJ21" s="165" t="s">
        <v>78</v>
      </c>
      <c r="AK21" s="17"/>
      <c r="AL21" s="17"/>
      <c r="AM21" s="8">
        <v>30</v>
      </c>
      <c r="AN21" s="17"/>
      <c r="AO21" s="17"/>
      <c r="AP21" s="17"/>
      <c r="AQ21" s="8" t="s">
        <v>79</v>
      </c>
      <c r="AR21" s="8">
        <v>1</v>
      </c>
      <c r="AS21" s="150">
        <v>41632</v>
      </c>
      <c r="AT21" s="8" t="s">
        <v>76</v>
      </c>
      <c r="AU21" s="150">
        <v>41354</v>
      </c>
      <c r="AV21" s="8">
        <v>2</v>
      </c>
      <c r="AW21" s="150"/>
      <c r="AX21" s="8">
        <v>1</v>
      </c>
      <c r="AY21" s="150"/>
      <c r="AZ21" s="8">
        <v>1</v>
      </c>
    </row>
    <row r="22" spans="1:52" s="125" customFormat="1" ht="18.75" customHeight="1" hidden="1">
      <c r="A22" s="16"/>
      <c r="B22" s="16" t="s">
        <v>73</v>
      </c>
      <c r="C22" s="131"/>
      <c r="D22" s="19" t="s">
        <v>72</v>
      </c>
      <c r="E22" s="132">
        <f aca="true" t="shared" si="7" ref="E22:H22">AVERAGE(E13)</f>
        <v>5</v>
      </c>
      <c r="F22" s="132">
        <f t="shared" si="7"/>
        <v>1</v>
      </c>
      <c r="G22" s="132">
        <f t="shared" si="7"/>
        <v>1</v>
      </c>
      <c r="H22" s="132">
        <f t="shared" si="7"/>
        <v>1</v>
      </c>
      <c r="I22" s="145">
        <f aca="true" t="shared" si="8" ref="I22:L22">AVERAGE(I13:I21)</f>
        <v>3</v>
      </c>
      <c r="J22" s="132">
        <f>AVERAGE(J13)</f>
        <v>1</v>
      </c>
      <c r="K22" s="145">
        <f t="shared" si="8"/>
        <v>39.69555555555556</v>
      </c>
      <c r="L22" s="145">
        <f t="shared" si="8"/>
        <v>804</v>
      </c>
      <c r="M22" s="146"/>
      <c r="N22" s="146"/>
      <c r="O22" s="146"/>
      <c r="P22" s="146">
        <f>(P13+P14+P15+P16+P17+P19+P20+P21)/8</f>
        <v>538.7175</v>
      </c>
      <c r="Q22" s="132">
        <v>5.75</v>
      </c>
      <c r="R22" s="132">
        <v>4</v>
      </c>
      <c r="S22" s="153">
        <f aca="true" t="shared" si="9" ref="S22:Y22">AVERAGE(S13:S21)</f>
        <v>41198.77777777778</v>
      </c>
      <c r="T22" s="153">
        <f t="shared" si="9"/>
        <v>41571.666666666664</v>
      </c>
      <c r="U22" s="153">
        <f t="shared" si="9"/>
        <v>41387.11111111111</v>
      </c>
      <c r="V22" s="153">
        <f t="shared" si="9"/>
        <v>41389.555555555555</v>
      </c>
      <c r="W22" s="153">
        <f t="shared" si="9"/>
        <v>41432.555555555555</v>
      </c>
      <c r="X22" s="154">
        <f t="shared" si="9"/>
        <v>233.77777777777777</v>
      </c>
      <c r="Y22" s="154">
        <f t="shared" si="9"/>
        <v>15.704444444444444</v>
      </c>
      <c r="Z22" s="159">
        <v>3</v>
      </c>
      <c r="AA22" s="154">
        <f aca="true" t="shared" si="10" ref="AA22:AF22">AVERAGE(AA13:AA21)</f>
        <v>79.45555555555558</v>
      </c>
      <c r="AB22" s="159">
        <v>4</v>
      </c>
      <c r="AC22" s="154">
        <f t="shared" si="10"/>
        <v>115.78888888888888</v>
      </c>
      <c r="AD22" s="154">
        <f t="shared" si="10"/>
        <v>41.54444444444445</v>
      </c>
      <c r="AE22" s="154">
        <f t="shared" si="10"/>
        <v>36.63445922152652</v>
      </c>
      <c r="AF22" s="154">
        <f t="shared" si="10"/>
        <v>34.611111111111114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s="126" customFormat="1" ht="18.75" customHeight="1" hidden="1">
      <c r="A23" s="16"/>
      <c r="B23" s="16" t="s">
        <v>73</v>
      </c>
      <c r="C23" s="131" t="s">
        <v>80</v>
      </c>
      <c r="D23" s="17" t="s">
        <v>55</v>
      </c>
      <c r="E23" s="8">
        <v>5</v>
      </c>
      <c r="F23" s="8">
        <v>1</v>
      </c>
      <c r="G23" s="8">
        <v>1</v>
      </c>
      <c r="H23" s="8">
        <v>1</v>
      </c>
      <c r="I23" s="8"/>
      <c r="J23" s="8">
        <v>1</v>
      </c>
      <c r="K23" s="117">
        <v>38.9</v>
      </c>
      <c r="L23" s="8">
        <v>772</v>
      </c>
      <c r="M23" s="144">
        <v>7.915</v>
      </c>
      <c r="N23" s="144">
        <v>8.52</v>
      </c>
      <c r="O23" s="144">
        <v>8.905</v>
      </c>
      <c r="P23" s="134">
        <v>563.11</v>
      </c>
      <c r="Q23" s="8">
        <v>3.92</v>
      </c>
      <c r="R23" s="8">
        <v>4</v>
      </c>
      <c r="S23" s="151">
        <v>41193</v>
      </c>
      <c r="T23" s="151">
        <v>41565</v>
      </c>
      <c r="U23" s="155">
        <v>41386</v>
      </c>
      <c r="V23" s="151">
        <v>41388</v>
      </c>
      <c r="W23" s="151">
        <v>41429</v>
      </c>
      <c r="X23" s="24">
        <f aca="true" t="shared" si="11" ref="X23:X31">W23-S23</f>
        <v>236</v>
      </c>
      <c r="Y23" s="24">
        <v>15.1</v>
      </c>
      <c r="Z23" s="149" t="s">
        <v>81</v>
      </c>
      <c r="AA23" s="24">
        <v>95</v>
      </c>
      <c r="AB23" s="149">
        <v>4</v>
      </c>
      <c r="AC23" s="24">
        <v>136.4</v>
      </c>
      <c r="AD23" s="24">
        <v>46.9</v>
      </c>
      <c r="AE23" s="99">
        <f aca="true" t="shared" si="12" ref="AE23:AE31">AD23/AC23*100</f>
        <v>34.3841642228739</v>
      </c>
      <c r="AF23" s="24">
        <v>33.5</v>
      </c>
      <c r="AG23" s="17"/>
      <c r="AH23" s="17"/>
      <c r="AI23" s="8"/>
      <c r="AJ23" s="8">
        <v>4</v>
      </c>
      <c r="AK23" s="17"/>
      <c r="AL23" s="17"/>
      <c r="AM23" s="8"/>
      <c r="AN23" s="8"/>
      <c r="AO23" s="17"/>
      <c r="AP23" s="8">
        <v>3</v>
      </c>
      <c r="AQ23" s="8">
        <v>90</v>
      </c>
      <c r="AR23" s="8">
        <v>5</v>
      </c>
      <c r="AS23" s="150">
        <v>41634</v>
      </c>
      <c r="AT23" s="8">
        <v>2</v>
      </c>
      <c r="AU23" s="150">
        <v>41353</v>
      </c>
      <c r="AV23" s="8" t="s">
        <v>71</v>
      </c>
      <c r="AW23" s="168"/>
      <c r="AX23" s="17"/>
      <c r="AY23" s="168"/>
      <c r="AZ23" s="17"/>
    </row>
    <row r="24" spans="1:52" s="126" customFormat="1" ht="18.75" customHeight="1" hidden="1">
      <c r="A24" s="16"/>
      <c r="B24" s="16" t="s">
        <v>73</v>
      </c>
      <c r="C24" s="131"/>
      <c r="D24" s="17" t="s">
        <v>57</v>
      </c>
      <c r="E24" s="8">
        <v>5</v>
      </c>
      <c r="F24" s="8">
        <v>1</v>
      </c>
      <c r="G24" s="8">
        <v>1</v>
      </c>
      <c r="H24" s="8">
        <v>3</v>
      </c>
      <c r="I24" s="8">
        <v>0</v>
      </c>
      <c r="J24" s="8">
        <v>1</v>
      </c>
      <c r="K24" s="117">
        <v>39.9</v>
      </c>
      <c r="L24" s="8"/>
      <c r="M24" s="144">
        <v>9.34</v>
      </c>
      <c r="N24" s="144">
        <v>9.19</v>
      </c>
      <c r="O24" s="144">
        <v>9.49</v>
      </c>
      <c r="P24" s="134">
        <v>467.24</v>
      </c>
      <c r="Q24" s="8">
        <v>4.73</v>
      </c>
      <c r="R24" s="8">
        <v>10</v>
      </c>
      <c r="S24" s="151">
        <v>41200</v>
      </c>
      <c r="T24" s="151">
        <v>41572</v>
      </c>
      <c r="U24" s="151">
        <v>41386</v>
      </c>
      <c r="V24" s="151">
        <v>41389</v>
      </c>
      <c r="W24" s="151">
        <v>41429</v>
      </c>
      <c r="X24" s="24">
        <f t="shared" si="11"/>
        <v>229</v>
      </c>
      <c r="Y24" s="24">
        <v>14.6</v>
      </c>
      <c r="Z24" s="149">
        <v>3</v>
      </c>
      <c r="AA24" s="24">
        <v>64.3</v>
      </c>
      <c r="AB24" s="149">
        <v>2</v>
      </c>
      <c r="AC24" s="24">
        <v>112.3</v>
      </c>
      <c r="AD24" s="24">
        <v>41.1</v>
      </c>
      <c r="AE24" s="99">
        <f t="shared" si="12"/>
        <v>36.59839715048977</v>
      </c>
      <c r="AF24" s="24">
        <v>33.1</v>
      </c>
      <c r="AG24" s="8"/>
      <c r="AH24" s="8">
        <v>1</v>
      </c>
      <c r="AI24" s="8"/>
      <c r="AJ24" s="8">
        <v>1</v>
      </c>
      <c r="AK24" s="8"/>
      <c r="AL24" s="8">
        <v>0</v>
      </c>
      <c r="AM24" s="8"/>
      <c r="AN24" s="8">
        <v>0</v>
      </c>
      <c r="AO24" s="8"/>
      <c r="AP24" s="8">
        <v>2</v>
      </c>
      <c r="AQ24" s="8"/>
      <c r="AR24" s="8">
        <v>0</v>
      </c>
      <c r="AS24" s="150">
        <v>41320</v>
      </c>
      <c r="AT24" s="8">
        <v>2</v>
      </c>
      <c r="AU24" s="150">
        <v>41385</v>
      </c>
      <c r="AV24" s="8">
        <v>2</v>
      </c>
      <c r="AW24" s="150">
        <v>41358</v>
      </c>
      <c r="AX24" s="8">
        <v>2</v>
      </c>
      <c r="AY24" s="168"/>
      <c r="AZ24" s="17"/>
    </row>
    <row r="25" spans="1:52" s="125" customFormat="1" ht="18.75" customHeight="1" hidden="1">
      <c r="A25" s="16"/>
      <c r="B25" s="16" t="s">
        <v>73</v>
      </c>
      <c r="C25" s="131"/>
      <c r="D25" s="17" t="s">
        <v>61</v>
      </c>
      <c r="E25" s="8">
        <v>5</v>
      </c>
      <c r="F25" s="8">
        <v>1</v>
      </c>
      <c r="G25" s="8">
        <v>1</v>
      </c>
      <c r="H25" s="8">
        <v>3</v>
      </c>
      <c r="I25" s="17"/>
      <c r="J25" s="8">
        <v>1</v>
      </c>
      <c r="K25" s="117">
        <v>44.63</v>
      </c>
      <c r="L25" s="17"/>
      <c r="M25" s="144">
        <v>11.05</v>
      </c>
      <c r="N25" s="144">
        <v>11.03</v>
      </c>
      <c r="O25" s="144">
        <v>11.04</v>
      </c>
      <c r="P25" s="134">
        <v>552.24</v>
      </c>
      <c r="Q25" s="8">
        <v>7.02</v>
      </c>
      <c r="R25" s="8">
        <v>3</v>
      </c>
      <c r="S25" s="151">
        <v>41199</v>
      </c>
      <c r="T25" s="151">
        <v>41573</v>
      </c>
      <c r="U25" s="151">
        <v>41395</v>
      </c>
      <c r="V25" s="151">
        <v>41398</v>
      </c>
      <c r="W25" s="151">
        <v>41435</v>
      </c>
      <c r="X25" s="24">
        <f t="shared" si="11"/>
        <v>236</v>
      </c>
      <c r="Y25" s="24">
        <v>15.82</v>
      </c>
      <c r="Z25" s="149">
        <v>3</v>
      </c>
      <c r="AA25" s="24">
        <v>84</v>
      </c>
      <c r="AB25" s="149">
        <v>2</v>
      </c>
      <c r="AC25" s="24">
        <v>126.34</v>
      </c>
      <c r="AD25" s="24">
        <v>43.28</v>
      </c>
      <c r="AE25" s="99">
        <f t="shared" si="12"/>
        <v>34.25676745290486</v>
      </c>
      <c r="AF25" s="24">
        <v>28.9</v>
      </c>
      <c r="AG25" s="8"/>
      <c r="AH25" s="8">
        <v>4</v>
      </c>
      <c r="AI25" s="8">
        <v>3</v>
      </c>
      <c r="AJ25" s="8">
        <v>4</v>
      </c>
      <c r="AK25" s="8">
        <v>0</v>
      </c>
      <c r="AL25" s="8">
        <v>0</v>
      </c>
      <c r="AM25" s="8">
        <v>0</v>
      </c>
      <c r="AN25" s="8">
        <v>0</v>
      </c>
      <c r="AO25" s="8">
        <v>3</v>
      </c>
      <c r="AP25" s="8">
        <v>2</v>
      </c>
      <c r="AQ25" s="8">
        <v>0</v>
      </c>
      <c r="AR25" s="8">
        <v>0</v>
      </c>
      <c r="AS25" s="150">
        <v>41302</v>
      </c>
      <c r="AT25" s="8">
        <v>2</v>
      </c>
      <c r="AU25" s="150">
        <v>41329</v>
      </c>
      <c r="AV25" s="8">
        <v>0</v>
      </c>
      <c r="AW25" s="168"/>
      <c r="AX25" s="17"/>
      <c r="AY25" s="168"/>
      <c r="AZ25" s="17"/>
    </row>
    <row r="26" spans="1:52" s="126" customFormat="1" ht="18.75" customHeight="1" hidden="1">
      <c r="A26" s="16"/>
      <c r="B26" s="16" t="s">
        <v>73</v>
      </c>
      <c r="C26" s="131"/>
      <c r="D26" s="17" t="s">
        <v>62</v>
      </c>
      <c r="E26" s="8">
        <v>5</v>
      </c>
      <c r="F26" s="8">
        <v>1</v>
      </c>
      <c r="G26" s="8">
        <v>1</v>
      </c>
      <c r="H26" s="8">
        <v>3</v>
      </c>
      <c r="I26" s="8"/>
      <c r="J26" s="8">
        <v>1</v>
      </c>
      <c r="K26" s="117">
        <v>42.5</v>
      </c>
      <c r="L26" s="17"/>
      <c r="M26" s="144">
        <v>11.88</v>
      </c>
      <c r="N26" s="144">
        <v>12.19</v>
      </c>
      <c r="O26" s="144">
        <v>10.68</v>
      </c>
      <c r="P26" s="134">
        <v>536.2</v>
      </c>
      <c r="Q26" s="8">
        <v>1.6</v>
      </c>
      <c r="R26" s="8">
        <v>6</v>
      </c>
      <c r="S26" s="151">
        <v>41201</v>
      </c>
      <c r="T26" s="151">
        <v>41572</v>
      </c>
      <c r="U26" s="151">
        <v>41391</v>
      </c>
      <c r="V26" s="151">
        <v>41393</v>
      </c>
      <c r="W26" s="151">
        <v>41431</v>
      </c>
      <c r="X26" s="24">
        <f t="shared" si="11"/>
        <v>230</v>
      </c>
      <c r="Y26" s="24">
        <v>14.4</v>
      </c>
      <c r="Z26" s="149">
        <v>1</v>
      </c>
      <c r="AA26" s="24">
        <v>84</v>
      </c>
      <c r="AB26" s="149">
        <v>2</v>
      </c>
      <c r="AC26" s="24">
        <v>105.3</v>
      </c>
      <c r="AD26" s="24">
        <v>37.3</v>
      </c>
      <c r="AE26" s="99">
        <f t="shared" si="12"/>
        <v>35.42260208926876</v>
      </c>
      <c r="AF26" s="24">
        <v>36.9</v>
      </c>
      <c r="AG26" s="17"/>
      <c r="AH26" s="17"/>
      <c r="AI26" s="17"/>
      <c r="AJ26" s="17"/>
      <c r="AK26" s="17"/>
      <c r="AL26" s="17"/>
      <c r="AM26" s="8">
        <v>3</v>
      </c>
      <c r="AN26" s="8">
        <v>3</v>
      </c>
      <c r="AO26" s="17"/>
      <c r="AP26" s="17"/>
      <c r="AQ26" s="17"/>
      <c r="AR26" s="17"/>
      <c r="AS26" s="168"/>
      <c r="AT26" s="17"/>
      <c r="AU26" s="150">
        <v>41349</v>
      </c>
      <c r="AV26" s="8">
        <v>2</v>
      </c>
      <c r="AW26" s="168"/>
      <c r="AX26" s="17"/>
      <c r="AY26" s="168"/>
      <c r="AZ26" s="17"/>
    </row>
    <row r="27" spans="1:52" s="125" customFormat="1" ht="18.75" customHeight="1" hidden="1">
      <c r="A27" s="16"/>
      <c r="B27" s="16" t="s">
        <v>73</v>
      </c>
      <c r="C27" s="131"/>
      <c r="D27" s="17" t="s">
        <v>64</v>
      </c>
      <c r="E27" s="8">
        <v>5</v>
      </c>
      <c r="F27" s="8">
        <v>1</v>
      </c>
      <c r="G27" s="8">
        <v>1</v>
      </c>
      <c r="H27" s="8">
        <v>3</v>
      </c>
      <c r="I27" s="8">
        <v>1</v>
      </c>
      <c r="J27" s="8">
        <v>1</v>
      </c>
      <c r="K27" s="117">
        <v>47.5</v>
      </c>
      <c r="L27" s="8">
        <v>796</v>
      </c>
      <c r="M27" s="144">
        <v>11.21</v>
      </c>
      <c r="N27" s="144">
        <v>11.29</v>
      </c>
      <c r="O27" s="144">
        <v>11.28</v>
      </c>
      <c r="P27" s="134">
        <v>563.33</v>
      </c>
      <c r="Q27" s="8">
        <v>9.21</v>
      </c>
      <c r="R27" s="8">
        <v>3</v>
      </c>
      <c r="S27" s="151">
        <v>41198</v>
      </c>
      <c r="T27" s="151">
        <v>41570</v>
      </c>
      <c r="U27" s="151">
        <v>41388</v>
      </c>
      <c r="V27" s="151">
        <v>41391</v>
      </c>
      <c r="W27" s="151">
        <v>41433</v>
      </c>
      <c r="X27" s="24">
        <f t="shared" si="11"/>
        <v>235</v>
      </c>
      <c r="Y27" s="24">
        <v>14.5</v>
      </c>
      <c r="Z27" s="149">
        <v>3</v>
      </c>
      <c r="AA27" s="24">
        <v>79</v>
      </c>
      <c r="AB27" s="149">
        <v>2</v>
      </c>
      <c r="AC27" s="24">
        <v>88.5</v>
      </c>
      <c r="AD27" s="24">
        <v>42.6</v>
      </c>
      <c r="AE27" s="99">
        <f t="shared" si="12"/>
        <v>48.13559322033898</v>
      </c>
      <c r="AF27" s="24">
        <v>32.5</v>
      </c>
      <c r="AG27" s="8">
        <v>0</v>
      </c>
      <c r="AH27" s="8">
        <v>1</v>
      </c>
      <c r="AI27" s="8">
        <v>5</v>
      </c>
      <c r="AJ27" s="8">
        <v>2</v>
      </c>
      <c r="AK27" s="8">
        <v>0</v>
      </c>
      <c r="AL27" s="8">
        <v>0</v>
      </c>
      <c r="AM27" s="8">
        <v>0</v>
      </c>
      <c r="AN27" s="8">
        <v>2</v>
      </c>
      <c r="AO27" s="8">
        <v>0</v>
      </c>
      <c r="AP27" s="8">
        <v>1</v>
      </c>
      <c r="AQ27" s="8">
        <v>0</v>
      </c>
      <c r="AR27" s="8">
        <v>1</v>
      </c>
      <c r="AS27" s="150"/>
      <c r="AT27" s="8">
        <v>1</v>
      </c>
      <c r="AU27" s="150">
        <v>41372</v>
      </c>
      <c r="AV27" s="8">
        <v>2</v>
      </c>
      <c r="AW27" s="150"/>
      <c r="AX27" s="8">
        <v>1</v>
      </c>
      <c r="AY27" s="150">
        <v>41430</v>
      </c>
      <c r="AZ27" s="8">
        <v>1</v>
      </c>
    </row>
    <row r="28" spans="1:52" s="125" customFormat="1" ht="18.75" customHeight="1" hidden="1">
      <c r="A28" s="16"/>
      <c r="B28" s="16" t="s">
        <v>73</v>
      </c>
      <c r="C28" s="131"/>
      <c r="D28" s="17" t="s">
        <v>65</v>
      </c>
      <c r="E28" s="8">
        <v>5</v>
      </c>
      <c r="F28" s="8">
        <v>1</v>
      </c>
      <c r="G28" s="8">
        <v>1</v>
      </c>
      <c r="H28" s="8">
        <v>3</v>
      </c>
      <c r="I28" s="8"/>
      <c r="J28" s="8">
        <v>1</v>
      </c>
      <c r="K28" s="117">
        <v>41.5</v>
      </c>
      <c r="L28" s="17"/>
      <c r="M28" s="144">
        <v>9.5</v>
      </c>
      <c r="N28" s="144">
        <v>9.4</v>
      </c>
      <c r="O28" s="144">
        <v>9.1</v>
      </c>
      <c r="P28" s="134">
        <v>467.84</v>
      </c>
      <c r="Q28" s="8">
        <v>1.08</v>
      </c>
      <c r="R28" s="8">
        <v>8</v>
      </c>
      <c r="S28" s="151">
        <v>41192</v>
      </c>
      <c r="T28" s="151">
        <v>41570</v>
      </c>
      <c r="U28" s="151">
        <v>41383</v>
      </c>
      <c r="V28" s="151">
        <v>41385</v>
      </c>
      <c r="W28" s="151">
        <v>41430</v>
      </c>
      <c r="X28" s="24">
        <f t="shared" si="11"/>
        <v>238</v>
      </c>
      <c r="Y28" s="24">
        <v>18</v>
      </c>
      <c r="Z28" s="149">
        <v>3</v>
      </c>
      <c r="AA28" s="24">
        <v>84</v>
      </c>
      <c r="AB28" s="149">
        <v>5</v>
      </c>
      <c r="AC28" s="24">
        <v>129.83</v>
      </c>
      <c r="AD28" s="24">
        <v>41.5</v>
      </c>
      <c r="AE28" s="99">
        <f t="shared" si="12"/>
        <v>31.964877147038433</v>
      </c>
      <c r="AF28" s="24">
        <v>30.2</v>
      </c>
      <c r="AG28" s="8"/>
      <c r="AH28" s="8">
        <v>2</v>
      </c>
      <c r="AI28" s="8"/>
      <c r="AJ28" s="8"/>
      <c r="AK28" s="17"/>
      <c r="AL28" s="17"/>
      <c r="AM28" s="17"/>
      <c r="AN28" s="17"/>
      <c r="AO28" s="17"/>
      <c r="AP28" s="17"/>
      <c r="AQ28" s="17"/>
      <c r="AR28" s="17"/>
      <c r="AS28" s="168"/>
      <c r="AT28" s="17"/>
      <c r="AU28" s="150">
        <v>41347</v>
      </c>
      <c r="AV28" s="8">
        <v>2</v>
      </c>
      <c r="AW28" s="168"/>
      <c r="AX28" s="17"/>
      <c r="AY28" s="168"/>
      <c r="AZ28" s="17"/>
    </row>
    <row r="29" spans="1:52" s="126" customFormat="1" ht="18.75" customHeight="1" hidden="1">
      <c r="A29" s="16"/>
      <c r="B29" s="16" t="s">
        <v>73</v>
      </c>
      <c r="C29" s="131"/>
      <c r="D29" s="17" t="s">
        <v>66</v>
      </c>
      <c r="E29" s="8">
        <v>5</v>
      </c>
      <c r="F29" s="8">
        <v>1</v>
      </c>
      <c r="G29" s="8">
        <v>1</v>
      </c>
      <c r="H29" s="8">
        <v>1</v>
      </c>
      <c r="I29" s="17"/>
      <c r="J29" s="8">
        <v>1</v>
      </c>
      <c r="K29" s="117">
        <v>42.68</v>
      </c>
      <c r="L29" s="17"/>
      <c r="M29" s="144">
        <v>9.96</v>
      </c>
      <c r="N29" s="144">
        <v>9.07</v>
      </c>
      <c r="O29" s="144">
        <v>9.73</v>
      </c>
      <c r="P29" s="134">
        <v>479.62</v>
      </c>
      <c r="Q29" s="8">
        <v>2.24</v>
      </c>
      <c r="R29" s="8">
        <v>8</v>
      </c>
      <c r="S29" s="151">
        <v>41200</v>
      </c>
      <c r="T29" s="151">
        <v>41573</v>
      </c>
      <c r="U29" s="151">
        <v>41384</v>
      </c>
      <c r="V29" s="151">
        <v>41386</v>
      </c>
      <c r="W29" s="151">
        <v>41426</v>
      </c>
      <c r="X29" s="24">
        <f t="shared" si="11"/>
        <v>226</v>
      </c>
      <c r="Y29" s="24">
        <v>13.33</v>
      </c>
      <c r="Z29" s="149">
        <v>3</v>
      </c>
      <c r="AA29" s="24">
        <v>75.7</v>
      </c>
      <c r="AB29" s="149">
        <v>2</v>
      </c>
      <c r="AC29" s="24">
        <v>120.67</v>
      </c>
      <c r="AD29" s="24">
        <v>37</v>
      </c>
      <c r="AE29" s="99">
        <f t="shared" si="12"/>
        <v>30.66213640507168</v>
      </c>
      <c r="AF29" s="24">
        <v>33.2</v>
      </c>
      <c r="AG29" s="8">
        <v>0</v>
      </c>
      <c r="AH29" s="8">
        <v>0</v>
      </c>
      <c r="AI29" s="8">
        <v>100</v>
      </c>
      <c r="AJ29" s="8">
        <v>81.67</v>
      </c>
      <c r="AK29" s="17"/>
      <c r="AL29" s="17"/>
      <c r="AM29" s="17"/>
      <c r="AN29" s="17"/>
      <c r="AO29" s="8">
        <v>73.33</v>
      </c>
      <c r="AP29" s="8">
        <v>35</v>
      </c>
      <c r="AQ29" s="8">
        <v>0</v>
      </c>
      <c r="AR29" s="8">
        <v>1</v>
      </c>
      <c r="AS29" s="150">
        <v>41294</v>
      </c>
      <c r="AT29" s="8">
        <v>2</v>
      </c>
      <c r="AU29" s="150">
        <v>41353</v>
      </c>
      <c r="AV29" s="8">
        <v>2</v>
      </c>
      <c r="AW29" s="150"/>
      <c r="AX29" s="8">
        <v>0</v>
      </c>
      <c r="AY29" s="150"/>
      <c r="AZ29" s="8">
        <v>0</v>
      </c>
    </row>
    <row r="30" spans="1:52" s="125" customFormat="1" ht="18.75" customHeight="1" hidden="1">
      <c r="A30" s="16"/>
      <c r="B30" s="16" t="s">
        <v>73</v>
      </c>
      <c r="C30" s="131"/>
      <c r="D30" s="17" t="s">
        <v>67</v>
      </c>
      <c r="E30" s="8">
        <v>5</v>
      </c>
      <c r="F30" s="8">
        <v>1</v>
      </c>
      <c r="G30" s="8">
        <v>1</v>
      </c>
      <c r="H30" s="8">
        <v>1</v>
      </c>
      <c r="I30" s="17"/>
      <c r="J30" s="8">
        <v>3</v>
      </c>
      <c r="K30" s="117">
        <v>40.2</v>
      </c>
      <c r="L30" s="17"/>
      <c r="M30" s="144">
        <v>10.15</v>
      </c>
      <c r="N30" s="144">
        <v>11.65</v>
      </c>
      <c r="O30" s="144">
        <v>10.9</v>
      </c>
      <c r="P30" s="134">
        <v>545</v>
      </c>
      <c r="Q30" s="8">
        <v>4.48</v>
      </c>
      <c r="R30" s="17">
        <v>2</v>
      </c>
      <c r="S30" s="151">
        <v>41203</v>
      </c>
      <c r="T30" s="151">
        <v>41575</v>
      </c>
      <c r="U30" s="151">
        <v>41392</v>
      </c>
      <c r="V30" s="151">
        <v>41394</v>
      </c>
      <c r="W30" s="151">
        <v>41436</v>
      </c>
      <c r="X30" s="24">
        <f t="shared" si="11"/>
        <v>233</v>
      </c>
      <c r="Y30" s="24">
        <v>15.2</v>
      </c>
      <c r="Z30" s="149">
        <v>3</v>
      </c>
      <c r="AA30" s="24">
        <v>78.4</v>
      </c>
      <c r="AB30" s="149">
        <v>1</v>
      </c>
      <c r="AC30" s="24">
        <v>129.6</v>
      </c>
      <c r="AD30" s="24">
        <v>47</v>
      </c>
      <c r="AE30" s="99">
        <f t="shared" si="12"/>
        <v>36.26543209876543</v>
      </c>
      <c r="AF30" s="24">
        <v>30.2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50"/>
      <c r="AT30" s="8">
        <v>2</v>
      </c>
      <c r="AU30" s="150"/>
      <c r="AV30" s="8">
        <v>1</v>
      </c>
      <c r="AW30" s="168"/>
      <c r="AX30" s="17"/>
      <c r="AY30" s="168"/>
      <c r="AZ30" s="17"/>
    </row>
    <row r="31" spans="1:52" s="125" customFormat="1" ht="18.75" customHeight="1" hidden="1">
      <c r="A31" s="16"/>
      <c r="B31" s="16" t="s">
        <v>73</v>
      </c>
      <c r="C31" s="131"/>
      <c r="D31" s="17" t="s">
        <v>68</v>
      </c>
      <c r="E31" s="8">
        <v>5</v>
      </c>
      <c r="F31" s="8">
        <v>1</v>
      </c>
      <c r="G31" s="8">
        <v>1</v>
      </c>
      <c r="H31" s="8">
        <v>1</v>
      </c>
      <c r="I31" s="8"/>
      <c r="J31" s="8">
        <v>1</v>
      </c>
      <c r="K31" s="117">
        <v>45</v>
      </c>
      <c r="L31" s="8">
        <v>775</v>
      </c>
      <c r="M31" s="144">
        <v>11.05</v>
      </c>
      <c r="N31" s="144">
        <v>11.16</v>
      </c>
      <c r="O31" s="144">
        <v>10.97</v>
      </c>
      <c r="P31" s="134">
        <v>558.87</v>
      </c>
      <c r="Q31" s="8">
        <v>4.01</v>
      </c>
      <c r="R31" s="8">
        <v>7</v>
      </c>
      <c r="S31" s="151">
        <v>41203</v>
      </c>
      <c r="T31" s="151">
        <v>41575</v>
      </c>
      <c r="U31" s="151">
        <v>41392</v>
      </c>
      <c r="V31" s="151">
        <v>41394</v>
      </c>
      <c r="W31" s="151">
        <v>41438</v>
      </c>
      <c r="X31" s="24">
        <f t="shared" si="11"/>
        <v>235</v>
      </c>
      <c r="Y31" s="24">
        <v>18</v>
      </c>
      <c r="Z31" s="149">
        <v>3</v>
      </c>
      <c r="AA31" s="24">
        <v>81</v>
      </c>
      <c r="AB31" s="149">
        <v>2</v>
      </c>
      <c r="AC31" s="24">
        <v>144.55</v>
      </c>
      <c r="AD31" s="24">
        <v>46.05</v>
      </c>
      <c r="AE31" s="99">
        <f t="shared" si="12"/>
        <v>31.857488758215148</v>
      </c>
      <c r="AF31" s="24">
        <v>28.5</v>
      </c>
      <c r="AG31" s="8">
        <v>0.75</v>
      </c>
      <c r="AH31" s="8">
        <v>2</v>
      </c>
      <c r="AI31" s="8"/>
      <c r="AJ31" s="165" t="s">
        <v>78</v>
      </c>
      <c r="AK31" s="17"/>
      <c r="AL31" s="17"/>
      <c r="AM31" s="8">
        <v>5</v>
      </c>
      <c r="AN31" s="17"/>
      <c r="AO31" s="17"/>
      <c r="AP31" s="17"/>
      <c r="AQ31" s="8" t="s">
        <v>79</v>
      </c>
      <c r="AR31" s="8">
        <v>1</v>
      </c>
      <c r="AS31" s="150">
        <v>41632</v>
      </c>
      <c r="AT31" s="8" t="s">
        <v>82</v>
      </c>
      <c r="AU31" s="150">
        <v>41354</v>
      </c>
      <c r="AV31" s="8" t="s">
        <v>76</v>
      </c>
      <c r="AW31" s="150"/>
      <c r="AX31" s="8">
        <v>1</v>
      </c>
      <c r="AY31" s="150"/>
      <c r="AZ31" s="8">
        <v>1</v>
      </c>
    </row>
    <row r="32" spans="1:52" s="125" customFormat="1" ht="18.75" customHeight="1" hidden="1">
      <c r="A32" s="16"/>
      <c r="B32" s="16" t="s">
        <v>73</v>
      </c>
      <c r="C32" s="131"/>
      <c r="D32" s="19" t="s">
        <v>72</v>
      </c>
      <c r="E32" s="132">
        <f aca="true" t="shared" si="13" ref="E32:H32">AVERAGE(E23)</f>
        <v>5</v>
      </c>
      <c r="F32" s="132">
        <f t="shared" si="13"/>
        <v>1</v>
      </c>
      <c r="G32" s="132">
        <f t="shared" si="13"/>
        <v>1</v>
      </c>
      <c r="H32" s="132">
        <f t="shared" si="13"/>
        <v>1</v>
      </c>
      <c r="I32" s="145">
        <f aca="true" t="shared" si="14" ref="I32:L32">AVERAGE(I23:I31)</f>
        <v>0.5</v>
      </c>
      <c r="J32" s="132">
        <f>AVERAGE(J23)</f>
        <v>1</v>
      </c>
      <c r="K32" s="145">
        <f t="shared" si="14"/>
        <v>42.534444444444446</v>
      </c>
      <c r="L32" s="145">
        <f t="shared" si="14"/>
        <v>781</v>
      </c>
      <c r="M32" s="146"/>
      <c r="N32" s="146"/>
      <c r="O32" s="146"/>
      <c r="P32" s="146">
        <f>(P23+P24+P25+P26+P27+P29+P30+P31)/8</f>
        <v>533.20125</v>
      </c>
      <c r="Q32" s="132">
        <v>4.66</v>
      </c>
      <c r="R32" s="132">
        <v>6</v>
      </c>
      <c r="S32" s="153">
        <f aca="true" t="shared" si="15" ref="S32:Y32">AVERAGE(S23:S31)</f>
        <v>41198.77777777778</v>
      </c>
      <c r="T32" s="153">
        <f t="shared" si="15"/>
        <v>41571.666666666664</v>
      </c>
      <c r="U32" s="153">
        <f t="shared" si="15"/>
        <v>41388.555555555555</v>
      </c>
      <c r="V32" s="153">
        <f t="shared" si="15"/>
        <v>41390.88888888889</v>
      </c>
      <c r="W32" s="153">
        <f t="shared" si="15"/>
        <v>41431.88888888889</v>
      </c>
      <c r="X32" s="154">
        <f t="shared" si="15"/>
        <v>233.11111111111111</v>
      </c>
      <c r="Y32" s="154">
        <f t="shared" si="15"/>
        <v>15.438888888888888</v>
      </c>
      <c r="Z32" s="159">
        <v>3</v>
      </c>
      <c r="AA32" s="154">
        <f aca="true" t="shared" si="16" ref="AA32:AF32">AVERAGE(AA23:AA31)</f>
        <v>80.6</v>
      </c>
      <c r="AB32" s="159">
        <v>4</v>
      </c>
      <c r="AC32" s="154">
        <f t="shared" si="16"/>
        <v>121.49888888888889</v>
      </c>
      <c r="AD32" s="154">
        <f t="shared" si="16"/>
        <v>42.52555555555555</v>
      </c>
      <c r="AE32" s="154">
        <f t="shared" si="16"/>
        <v>35.50527317166299</v>
      </c>
      <c r="AF32" s="154">
        <f t="shared" si="16"/>
        <v>31.88888888888889</v>
      </c>
      <c r="AG32" s="8"/>
      <c r="AH32" s="8"/>
      <c r="AI32" s="8"/>
      <c r="AJ32" s="165"/>
      <c r="AK32" s="17"/>
      <c r="AL32" s="17"/>
      <c r="AM32" s="8"/>
      <c r="AN32" s="17"/>
      <c r="AO32" s="17"/>
      <c r="AP32" s="17"/>
      <c r="AQ32" s="8"/>
      <c r="AR32" s="8"/>
      <c r="AS32" s="150"/>
      <c r="AT32" s="8"/>
      <c r="AU32" s="150"/>
      <c r="AV32" s="8"/>
      <c r="AW32" s="150"/>
      <c r="AX32" s="8"/>
      <c r="AY32" s="150"/>
      <c r="AZ32" s="8"/>
    </row>
    <row r="33" spans="1:52" s="126" customFormat="1" ht="18.75" customHeight="1" hidden="1">
      <c r="A33" s="16"/>
      <c r="B33" s="16" t="s">
        <v>73</v>
      </c>
      <c r="C33" s="131" t="s">
        <v>83</v>
      </c>
      <c r="D33" s="17" t="s">
        <v>55</v>
      </c>
      <c r="E33" s="8">
        <v>5</v>
      </c>
      <c r="F33" s="8">
        <v>1</v>
      </c>
      <c r="G33" s="8">
        <v>1</v>
      </c>
      <c r="H33" s="8">
        <v>1</v>
      </c>
      <c r="I33" s="8"/>
      <c r="J33" s="8">
        <v>1</v>
      </c>
      <c r="K33" s="117">
        <v>34.1</v>
      </c>
      <c r="L33" s="8">
        <v>802</v>
      </c>
      <c r="M33" s="144">
        <v>8.21</v>
      </c>
      <c r="N33" s="144">
        <v>8.3</v>
      </c>
      <c r="O33" s="144">
        <v>8.605</v>
      </c>
      <c r="P33" s="134">
        <v>558.11</v>
      </c>
      <c r="Q33" s="8">
        <v>3</v>
      </c>
      <c r="R33" s="8">
        <v>6</v>
      </c>
      <c r="S33" s="151">
        <v>41193</v>
      </c>
      <c r="T33" s="151">
        <v>41565</v>
      </c>
      <c r="U33" s="155">
        <v>41386</v>
      </c>
      <c r="V33" s="151">
        <v>41388</v>
      </c>
      <c r="W33" s="151">
        <v>41430</v>
      </c>
      <c r="X33" s="24">
        <f aca="true" t="shared" si="17" ref="X33:X41">W33-S33</f>
        <v>237</v>
      </c>
      <c r="Y33" s="24">
        <v>15.2</v>
      </c>
      <c r="Z33" s="149" t="s">
        <v>56</v>
      </c>
      <c r="AA33" s="24">
        <v>94</v>
      </c>
      <c r="AB33" s="149">
        <v>2</v>
      </c>
      <c r="AC33" s="24">
        <v>128.2</v>
      </c>
      <c r="AD33" s="24">
        <v>51.3</v>
      </c>
      <c r="AE33" s="99">
        <f aca="true" t="shared" si="18" ref="AE33:AE41">AD33/AC33*100</f>
        <v>40.01560062402496</v>
      </c>
      <c r="AF33" s="24">
        <v>32</v>
      </c>
      <c r="AG33" s="17"/>
      <c r="AH33" s="17"/>
      <c r="AI33" s="8"/>
      <c r="AJ33" s="8">
        <v>4</v>
      </c>
      <c r="AK33" s="17"/>
      <c r="AL33" s="17"/>
      <c r="AM33" s="8"/>
      <c r="AN33" s="8"/>
      <c r="AO33" s="17"/>
      <c r="AP33" s="8">
        <v>3</v>
      </c>
      <c r="AQ33" s="8">
        <v>70</v>
      </c>
      <c r="AR33" s="8">
        <v>5</v>
      </c>
      <c r="AS33" s="150">
        <v>41634</v>
      </c>
      <c r="AT33" s="8" t="s">
        <v>76</v>
      </c>
      <c r="AU33" s="150">
        <v>41353</v>
      </c>
      <c r="AV33" s="8" t="s">
        <v>71</v>
      </c>
      <c r="AW33" s="168"/>
      <c r="AX33" s="17"/>
      <c r="AY33" s="168"/>
      <c r="AZ33" s="17"/>
    </row>
    <row r="34" spans="1:52" s="126" customFormat="1" ht="18.75" customHeight="1" hidden="1">
      <c r="A34" s="16"/>
      <c r="B34" s="16" t="s">
        <v>73</v>
      </c>
      <c r="C34" s="131"/>
      <c r="D34" s="17" t="s">
        <v>57</v>
      </c>
      <c r="E34" s="8">
        <v>5</v>
      </c>
      <c r="F34" s="8">
        <v>1</v>
      </c>
      <c r="G34" s="8">
        <v>1</v>
      </c>
      <c r="H34" s="8">
        <v>1</v>
      </c>
      <c r="I34" s="8">
        <v>0</v>
      </c>
      <c r="J34" s="8">
        <v>1</v>
      </c>
      <c r="K34" s="117">
        <v>40.4</v>
      </c>
      <c r="L34" s="8"/>
      <c r="M34" s="144">
        <v>9.51</v>
      </c>
      <c r="N34" s="144">
        <v>9.64</v>
      </c>
      <c r="O34" s="144">
        <v>9.44</v>
      </c>
      <c r="P34" s="134">
        <v>476.53</v>
      </c>
      <c r="Q34" s="8">
        <v>6.81</v>
      </c>
      <c r="R34" s="8">
        <v>6</v>
      </c>
      <c r="S34" s="151">
        <v>41200</v>
      </c>
      <c r="T34" s="151">
        <v>41572</v>
      </c>
      <c r="U34" s="151">
        <v>41390</v>
      </c>
      <c r="V34" s="151">
        <v>41393</v>
      </c>
      <c r="W34" s="151">
        <v>41430</v>
      </c>
      <c r="X34" s="24">
        <f t="shared" si="17"/>
        <v>230</v>
      </c>
      <c r="Y34" s="24">
        <v>15.2</v>
      </c>
      <c r="Z34" s="149">
        <v>3</v>
      </c>
      <c r="AA34" s="24">
        <v>65.2</v>
      </c>
      <c r="AB34" s="149">
        <v>1</v>
      </c>
      <c r="AC34" s="24">
        <v>117.2</v>
      </c>
      <c r="AD34" s="24">
        <v>44.8</v>
      </c>
      <c r="AE34" s="99">
        <f t="shared" si="18"/>
        <v>38.225255972696246</v>
      </c>
      <c r="AF34" s="24">
        <v>30.2</v>
      </c>
      <c r="AG34" s="8"/>
      <c r="AH34" s="8">
        <v>1</v>
      </c>
      <c r="AI34" s="8"/>
      <c r="AJ34" s="8">
        <v>1</v>
      </c>
      <c r="AK34" s="8"/>
      <c r="AL34" s="8">
        <v>0</v>
      </c>
      <c r="AM34" s="8"/>
      <c r="AN34" s="8">
        <v>0</v>
      </c>
      <c r="AO34" s="8"/>
      <c r="AP34" s="8">
        <v>1</v>
      </c>
      <c r="AQ34" s="8"/>
      <c r="AR34" s="8">
        <v>0</v>
      </c>
      <c r="AS34" s="150">
        <v>41320</v>
      </c>
      <c r="AT34" s="8">
        <v>2</v>
      </c>
      <c r="AU34" s="150">
        <v>41385</v>
      </c>
      <c r="AV34" s="8">
        <v>2</v>
      </c>
      <c r="AW34" s="150">
        <v>41358</v>
      </c>
      <c r="AX34" s="8">
        <v>2</v>
      </c>
      <c r="AY34" s="168"/>
      <c r="AZ34" s="17"/>
    </row>
    <row r="35" spans="1:52" s="125" customFormat="1" ht="18.75" customHeight="1" hidden="1">
      <c r="A35" s="16"/>
      <c r="B35" s="16" t="s">
        <v>73</v>
      </c>
      <c r="C35" s="131"/>
      <c r="D35" s="17" t="s">
        <v>61</v>
      </c>
      <c r="E35" s="8">
        <v>5</v>
      </c>
      <c r="F35" s="8">
        <v>1</v>
      </c>
      <c r="G35" s="8">
        <v>1</v>
      </c>
      <c r="H35" s="8">
        <v>3</v>
      </c>
      <c r="I35" s="17"/>
      <c r="J35" s="8">
        <v>1</v>
      </c>
      <c r="K35" s="117">
        <v>40.81</v>
      </c>
      <c r="L35" s="17"/>
      <c r="M35" s="144">
        <v>10.63</v>
      </c>
      <c r="N35" s="144">
        <v>10.62</v>
      </c>
      <c r="O35" s="144">
        <v>10.64</v>
      </c>
      <c r="P35" s="134">
        <v>531.5</v>
      </c>
      <c r="Q35" s="8">
        <v>3</v>
      </c>
      <c r="R35" s="8">
        <v>8</v>
      </c>
      <c r="S35" s="151">
        <v>41199</v>
      </c>
      <c r="T35" s="151">
        <v>41573</v>
      </c>
      <c r="U35" s="151">
        <v>41395</v>
      </c>
      <c r="V35" s="151">
        <v>41398</v>
      </c>
      <c r="W35" s="151">
        <v>41433</v>
      </c>
      <c r="X35" s="24">
        <f t="shared" si="17"/>
        <v>234</v>
      </c>
      <c r="Y35" s="24">
        <v>15.73</v>
      </c>
      <c r="Z35" s="149">
        <v>3</v>
      </c>
      <c r="AA35" s="24">
        <v>84</v>
      </c>
      <c r="AB35" s="149">
        <v>3</v>
      </c>
      <c r="AC35" s="24">
        <v>119.26</v>
      </c>
      <c r="AD35" s="24">
        <v>40.72</v>
      </c>
      <c r="AE35" s="99">
        <f t="shared" si="18"/>
        <v>34.14388730504779</v>
      </c>
      <c r="AF35" s="24">
        <v>31.8</v>
      </c>
      <c r="AG35" s="8"/>
      <c r="AH35" s="8">
        <v>2</v>
      </c>
      <c r="AI35" s="8">
        <v>2</v>
      </c>
      <c r="AJ35" s="8">
        <v>2</v>
      </c>
      <c r="AK35" s="8">
        <v>0</v>
      </c>
      <c r="AL35" s="8">
        <v>0</v>
      </c>
      <c r="AM35" s="8">
        <v>0</v>
      </c>
      <c r="AN35" s="8">
        <v>0</v>
      </c>
      <c r="AO35" s="8">
        <v>3</v>
      </c>
      <c r="AP35" s="8">
        <v>2</v>
      </c>
      <c r="AQ35" s="8">
        <v>0</v>
      </c>
      <c r="AR35" s="8">
        <v>0</v>
      </c>
      <c r="AS35" s="150">
        <v>41302</v>
      </c>
      <c r="AT35" s="8" t="s">
        <v>77</v>
      </c>
      <c r="AU35" s="150">
        <v>41329</v>
      </c>
      <c r="AV35" s="8">
        <v>2</v>
      </c>
      <c r="AW35" s="168"/>
      <c r="AX35" s="17"/>
      <c r="AY35" s="168"/>
      <c r="AZ35" s="17"/>
    </row>
    <row r="36" spans="1:52" s="126" customFormat="1" ht="18.75" customHeight="1" hidden="1">
      <c r="A36" s="16"/>
      <c r="B36" s="16" t="s">
        <v>73</v>
      </c>
      <c r="C36" s="131"/>
      <c r="D36" s="17" t="s">
        <v>62</v>
      </c>
      <c r="E36" s="8">
        <v>5</v>
      </c>
      <c r="F36" s="8">
        <v>1</v>
      </c>
      <c r="G36" s="8">
        <v>3</v>
      </c>
      <c r="H36" s="8">
        <v>1</v>
      </c>
      <c r="I36" s="8"/>
      <c r="J36" s="8">
        <v>1</v>
      </c>
      <c r="K36" s="117">
        <v>41.9</v>
      </c>
      <c r="L36" s="17"/>
      <c r="M36" s="144">
        <v>12.12</v>
      </c>
      <c r="N36" s="144">
        <v>12.45</v>
      </c>
      <c r="O36" s="144">
        <v>10.52</v>
      </c>
      <c r="P36" s="134">
        <v>541.5</v>
      </c>
      <c r="Q36" s="8">
        <v>2.6</v>
      </c>
      <c r="R36" s="8">
        <v>4</v>
      </c>
      <c r="S36" s="151">
        <v>41201</v>
      </c>
      <c r="T36" s="151">
        <v>41572</v>
      </c>
      <c r="U36" s="151">
        <v>41389</v>
      </c>
      <c r="V36" s="151">
        <v>41392</v>
      </c>
      <c r="W36" s="151">
        <v>41434</v>
      </c>
      <c r="X36" s="24">
        <f t="shared" si="17"/>
        <v>233</v>
      </c>
      <c r="Y36" s="24">
        <v>14.9</v>
      </c>
      <c r="Z36" s="149">
        <v>1</v>
      </c>
      <c r="AA36" s="24">
        <v>83</v>
      </c>
      <c r="AB36" s="149">
        <v>2</v>
      </c>
      <c r="AC36" s="24">
        <v>112.7</v>
      </c>
      <c r="AD36" s="24">
        <v>37.4</v>
      </c>
      <c r="AE36" s="99">
        <f t="shared" si="18"/>
        <v>33.18544809228039</v>
      </c>
      <c r="AF36" s="24">
        <v>34.5</v>
      </c>
      <c r="AG36" s="17"/>
      <c r="AH36" s="17"/>
      <c r="AI36" s="17"/>
      <c r="AJ36" s="17"/>
      <c r="AK36" s="17"/>
      <c r="AL36" s="17"/>
      <c r="AM36" s="8">
        <v>3</v>
      </c>
      <c r="AN36" s="8">
        <v>4</v>
      </c>
      <c r="AO36" s="17"/>
      <c r="AP36" s="17"/>
      <c r="AQ36" s="17"/>
      <c r="AR36" s="17"/>
      <c r="AS36" s="168"/>
      <c r="AT36" s="17"/>
      <c r="AU36" s="150">
        <v>41349</v>
      </c>
      <c r="AV36" s="8">
        <v>2</v>
      </c>
      <c r="AW36" s="168"/>
      <c r="AX36" s="17"/>
      <c r="AY36" s="168"/>
      <c r="AZ36" s="17"/>
    </row>
    <row r="37" spans="1:52" s="126" customFormat="1" ht="18.75" customHeight="1" hidden="1">
      <c r="A37" s="16"/>
      <c r="B37" s="16" t="s">
        <v>73</v>
      </c>
      <c r="C37" s="131"/>
      <c r="D37" s="17" t="s">
        <v>64</v>
      </c>
      <c r="E37" s="8">
        <v>5</v>
      </c>
      <c r="F37" s="8">
        <v>1</v>
      </c>
      <c r="G37" s="8">
        <v>1</v>
      </c>
      <c r="H37" s="8">
        <v>3</v>
      </c>
      <c r="I37" s="8">
        <v>0</v>
      </c>
      <c r="J37" s="8">
        <v>1</v>
      </c>
      <c r="K37" s="117">
        <v>41.7</v>
      </c>
      <c r="L37" s="8">
        <v>780</v>
      </c>
      <c r="M37" s="144">
        <v>10.82</v>
      </c>
      <c r="N37" s="144">
        <v>10.73</v>
      </c>
      <c r="O37" s="144">
        <v>10.82</v>
      </c>
      <c r="P37" s="134">
        <v>539.82</v>
      </c>
      <c r="Q37" s="8">
        <v>4.65</v>
      </c>
      <c r="R37" s="8">
        <v>8</v>
      </c>
      <c r="S37" s="151">
        <v>41198</v>
      </c>
      <c r="T37" s="151">
        <v>41570</v>
      </c>
      <c r="U37" s="151">
        <v>41389</v>
      </c>
      <c r="V37" s="151">
        <v>41392</v>
      </c>
      <c r="W37" s="151">
        <v>41426</v>
      </c>
      <c r="X37" s="24">
        <f t="shared" si="17"/>
        <v>228</v>
      </c>
      <c r="Y37" s="24">
        <v>14.5</v>
      </c>
      <c r="Z37" s="149">
        <v>3</v>
      </c>
      <c r="AA37" s="24">
        <v>81</v>
      </c>
      <c r="AB37" s="149">
        <v>2</v>
      </c>
      <c r="AC37" s="24">
        <v>83.4</v>
      </c>
      <c r="AD37" s="24">
        <v>44.2</v>
      </c>
      <c r="AE37" s="99">
        <f t="shared" si="18"/>
        <v>52.99760191846523</v>
      </c>
      <c r="AF37" s="24">
        <v>33.9</v>
      </c>
      <c r="AG37" s="8">
        <v>0</v>
      </c>
      <c r="AH37" s="8">
        <v>1</v>
      </c>
      <c r="AI37" s="8">
        <v>0</v>
      </c>
      <c r="AJ37" s="8">
        <v>1</v>
      </c>
      <c r="AK37" s="8">
        <v>0</v>
      </c>
      <c r="AL37" s="8">
        <v>0</v>
      </c>
      <c r="AM37" s="8">
        <v>0</v>
      </c>
      <c r="AN37" s="8">
        <v>2</v>
      </c>
      <c r="AO37" s="8">
        <v>0</v>
      </c>
      <c r="AP37" s="8">
        <v>1</v>
      </c>
      <c r="AQ37" s="8">
        <v>0</v>
      </c>
      <c r="AR37" s="8">
        <v>1</v>
      </c>
      <c r="AS37" s="150"/>
      <c r="AT37" s="8">
        <v>1</v>
      </c>
      <c r="AU37" s="150">
        <v>41372</v>
      </c>
      <c r="AV37" s="8">
        <v>1</v>
      </c>
      <c r="AW37" s="150"/>
      <c r="AX37" s="8">
        <v>1</v>
      </c>
      <c r="AY37" s="150">
        <v>41430</v>
      </c>
      <c r="AZ37" s="8">
        <v>1</v>
      </c>
    </row>
    <row r="38" spans="1:52" s="125" customFormat="1" ht="18.75" customHeight="1" hidden="1">
      <c r="A38" s="16"/>
      <c r="B38" s="16" t="s">
        <v>73</v>
      </c>
      <c r="C38" s="131"/>
      <c r="D38" s="17" t="s">
        <v>65</v>
      </c>
      <c r="E38" s="8">
        <v>5</v>
      </c>
      <c r="F38" s="8">
        <v>1</v>
      </c>
      <c r="G38" s="8">
        <v>1</v>
      </c>
      <c r="H38" s="8">
        <v>3</v>
      </c>
      <c r="I38" s="8"/>
      <c r="J38" s="8">
        <v>1</v>
      </c>
      <c r="K38" s="117">
        <v>35.7</v>
      </c>
      <c r="L38" s="17"/>
      <c r="M38" s="144">
        <v>8.9</v>
      </c>
      <c r="N38" s="144">
        <v>9</v>
      </c>
      <c r="O38" s="144">
        <v>9.7</v>
      </c>
      <c r="P38" s="134">
        <v>461.16</v>
      </c>
      <c r="Q38" s="8">
        <v>-0.36</v>
      </c>
      <c r="R38" s="8">
        <v>10</v>
      </c>
      <c r="S38" s="151">
        <v>41192</v>
      </c>
      <c r="T38" s="151">
        <v>41570</v>
      </c>
      <c r="U38" s="151">
        <v>41386</v>
      </c>
      <c r="V38" s="151">
        <v>41388</v>
      </c>
      <c r="W38" s="151">
        <v>41432</v>
      </c>
      <c r="X38" s="24">
        <f t="shared" si="17"/>
        <v>240</v>
      </c>
      <c r="Y38" s="24">
        <v>18</v>
      </c>
      <c r="Z38" s="149">
        <v>3</v>
      </c>
      <c r="AA38" s="24">
        <v>84.3</v>
      </c>
      <c r="AB38" s="149">
        <v>5</v>
      </c>
      <c r="AC38" s="24">
        <v>132.33</v>
      </c>
      <c r="AD38" s="24">
        <v>44.33</v>
      </c>
      <c r="AE38" s="99">
        <f t="shared" si="18"/>
        <v>33.499584372402325</v>
      </c>
      <c r="AF38" s="24">
        <v>31.2</v>
      </c>
      <c r="AG38" s="8"/>
      <c r="AH38" s="8">
        <v>2</v>
      </c>
      <c r="AI38" s="8"/>
      <c r="AJ38" s="8"/>
      <c r="AK38" s="17"/>
      <c r="AL38" s="17"/>
      <c r="AM38" s="17"/>
      <c r="AN38" s="17"/>
      <c r="AO38" s="17"/>
      <c r="AP38" s="17"/>
      <c r="AQ38" s="17"/>
      <c r="AR38" s="17"/>
      <c r="AS38" s="168"/>
      <c r="AT38" s="17"/>
      <c r="AU38" s="150"/>
      <c r="AV38" s="8"/>
      <c r="AW38" s="168"/>
      <c r="AX38" s="17"/>
      <c r="AY38" s="168"/>
      <c r="AZ38" s="17"/>
    </row>
    <row r="39" spans="1:52" s="125" customFormat="1" ht="18.75" customHeight="1" hidden="1">
      <c r="A39" s="16"/>
      <c r="B39" s="16" t="s">
        <v>73</v>
      </c>
      <c r="C39" s="131"/>
      <c r="D39" s="17" t="s">
        <v>66</v>
      </c>
      <c r="E39" s="8">
        <v>5</v>
      </c>
      <c r="F39" s="8">
        <v>1</v>
      </c>
      <c r="G39" s="8">
        <v>1</v>
      </c>
      <c r="H39" s="8">
        <v>1</v>
      </c>
      <c r="I39" s="17"/>
      <c r="J39" s="8">
        <v>1</v>
      </c>
      <c r="K39" s="117">
        <v>36.53</v>
      </c>
      <c r="L39" s="17"/>
      <c r="M39" s="144">
        <v>10.16</v>
      </c>
      <c r="N39" s="144">
        <v>9.35</v>
      </c>
      <c r="O39" s="144">
        <v>9.95</v>
      </c>
      <c r="P39" s="134">
        <v>491.13</v>
      </c>
      <c r="Q39" s="8">
        <v>4.69</v>
      </c>
      <c r="R39" s="8">
        <v>6</v>
      </c>
      <c r="S39" s="151">
        <v>41200</v>
      </c>
      <c r="T39" s="151">
        <v>41573</v>
      </c>
      <c r="U39" s="151">
        <v>41386</v>
      </c>
      <c r="V39" s="151">
        <v>41388</v>
      </c>
      <c r="W39" s="151">
        <v>41433</v>
      </c>
      <c r="X39" s="24">
        <f t="shared" si="17"/>
        <v>233</v>
      </c>
      <c r="Y39" s="24">
        <v>13.83</v>
      </c>
      <c r="Z39" s="149">
        <v>1</v>
      </c>
      <c r="AA39" s="24">
        <v>79.3</v>
      </c>
      <c r="AB39" s="149">
        <v>2</v>
      </c>
      <c r="AC39" s="24">
        <v>110.67</v>
      </c>
      <c r="AD39" s="24">
        <v>42.67</v>
      </c>
      <c r="AE39" s="99">
        <f t="shared" si="18"/>
        <v>38.556067588325654</v>
      </c>
      <c r="AF39" s="24">
        <v>34.7</v>
      </c>
      <c r="AG39" s="8">
        <v>1.2</v>
      </c>
      <c r="AH39" s="8">
        <v>0.42</v>
      </c>
      <c r="AI39" s="8">
        <v>60</v>
      </c>
      <c r="AJ39" s="8">
        <v>21.67</v>
      </c>
      <c r="AK39" s="17"/>
      <c r="AL39" s="17"/>
      <c r="AM39" s="17"/>
      <c r="AN39" s="17"/>
      <c r="AO39" s="8">
        <v>73.33</v>
      </c>
      <c r="AP39" s="8">
        <v>26.67</v>
      </c>
      <c r="AQ39" s="8">
        <v>0</v>
      </c>
      <c r="AR39" s="8">
        <v>1</v>
      </c>
      <c r="AS39" s="150">
        <v>41294</v>
      </c>
      <c r="AT39" s="8">
        <v>2</v>
      </c>
      <c r="AU39" s="150">
        <v>41353</v>
      </c>
      <c r="AV39" s="8">
        <v>2</v>
      </c>
      <c r="AW39" s="150"/>
      <c r="AX39" s="8">
        <v>0</v>
      </c>
      <c r="AY39" s="150"/>
      <c r="AZ39" s="8">
        <v>0</v>
      </c>
    </row>
    <row r="40" spans="1:52" s="125" customFormat="1" ht="18.75" customHeight="1" hidden="1">
      <c r="A40" s="16"/>
      <c r="B40" s="16" t="s">
        <v>73</v>
      </c>
      <c r="C40" s="131"/>
      <c r="D40" s="17" t="s">
        <v>67</v>
      </c>
      <c r="E40" s="8">
        <v>5</v>
      </c>
      <c r="F40" s="8">
        <v>1</v>
      </c>
      <c r="G40" s="8">
        <v>3</v>
      </c>
      <c r="H40" s="8">
        <v>1</v>
      </c>
      <c r="I40" s="17"/>
      <c r="J40" s="8">
        <v>3</v>
      </c>
      <c r="K40" s="117">
        <v>35.1</v>
      </c>
      <c r="L40" s="17"/>
      <c r="M40" s="144">
        <v>10.6</v>
      </c>
      <c r="N40" s="144">
        <v>10.8</v>
      </c>
      <c r="O40" s="144">
        <v>11</v>
      </c>
      <c r="P40" s="134">
        <v>540</v>
      </c>
      <c r="Q40" s="8">
        <v>3.52</v>
      </c>
      <c r="R40" s="17">
        <v>3</v>
      </c>
      <c r="S40" s="151">
        <v>41203</v>
      </c>
      <c r="T40" s="151">
        <v>41575</v>
      </c>
      <c r="U40" s="151">
        <v>41392</v>
      </c>
      <c r="V40" s="151">
        <v>41394</v>
      </c>
      <c r="W40" s="151">
        <v>41436</v>
      </c>
      <c r="X40" s="24">
        <f t="shared" si="17"/>
        <v>233</v>
      </c>
      <c r="Y40" s="24">
        <v>15.7</v>
      </c>
      <c r="Z40" s="149">
        <v>3</v>
      </c>
      <c r="AA40" s="24">
        <v>81</v>
      </c>
      <c r="AB40" s="149">
        <v>1</v>
      </c>
      <c r="AC40" s="24">
        <v>141.9</v>
      </c>
      <c r="AD40" s="24">
        <v>49</v>
      </c>
      <c r="AE40" s="99">
        <f t="shared" si="18"/>
        <v>34.53136011275546</v>
      </c>
      <c r="AF40" s="24">
        <v>30.4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50"/>
      <c r="AT40" s="8">
        <v>2</v>
      </c>
      <c r="AU40" s="150"/>
      <c r="AV40" s="8">
        <v>1</v>
      </c>
      <c r="AW40" s="168"/>
      <c r="AX40" s="17"/>
      <c r="AY40" s="168"/>
      <c r="AZ40" s="17"/>
    </row>
    <row r="41" spans="1:52" s="125" customFormat="1" ht="18.75" customHeight="1" hidden="1">
      <c r="A41" s="16"/>
      <c r="B41" s="16" t="s">
        <v>73</v>
      </c>
      <c r="C41" s="131"/>
      <c r="D41" s="17" t="s">
        <v>68</v>
      </c>
      <c r="E41" s="8">
        <v>5</v>
      </c>
      <c r="F41" s="8">
        <v>1</v>
      </c>
      <c r="G41" s="8">
        <v>1</v>
      </c>
      <c r="H41" s="8">
        <v>3</v>
      </c>
      <c r="I41" s="8"/>
      <c r="J41" s="8">
        <v>1</v>
      </c>
      <c r="K41" s="117">
        <v>37.4</v>
      </c>
      <c r="L41" s="8">
        <v>795</v>
      </c>
      <c r="M41" s="144">
        <v>10.98</v>
      </c>
      <c r="N41" s="144">
        <v>10.93</v>
      </c>
      <c r="O41" s="144">
        <v>11</v>
      </c>
      <c r="P41" s="134">
        <v>554.32</v>
      </c>
      <c r="Q41" s="8">
        <v>3.17</v>
      </c>
      <c r="R41" s="8">
        <v>8</v>
      </c>
      <c r="S41" s="151">
        <v>41203</v>
      </c>
      <c r="T41" s="151">
        <v>41575</v>
      </c>
      <c r="U41" s="151">
        <v>41391</v>
      </c>
      <c r="V41" s="151">
        <v>41393</v>
      </c>
      <c r="W41" s="151">
        <v>41442</v>
      </c>
      <c r="X41" s="24">
        <f t="shared" si="17"/>
        <v>239</v>
      </c>
      <c r="Y41" s="24">
        <v>18.35</v>
      </c>
      <c r="Z41" s="149">
        <v>3</v>
      </c>
      <c r="AA41" s="24">
        <v>83</v>
      </c>
      <c r="AB41" s="149">
        <v>2</v>
      </c>
      <c r="AC41" s="24">
        <v>140.25</v>
      </c>
      <c r="AD41" s="24">
        <v>46.35</v>
      </c>
      <c r="AE41" s="99">
        <f t="shared" si="18"/>
        <v>33.04812834224599</v>
      </c>
      <c r="AF41" s="24">
        <v>32.6</v>
      </c>
      <c r="AG41" s="8">
        <v>0.59</v>
      </c>
      <c r="AH41" s="8">
        <v>2</v>
      </c>
      <c r="AI41" s="8"/>
      <c r="AJ41" s="43" t="s">
        <v>63</v>
      </c>
      <c r="AK41" s="17"/>
      <c r="AL41" s="17"/>
      <c r="AM41" s="8">
        <v>10</v>
      </c>
      <c r="AN41" s="17"/>
      <c r="AO41" s="17"/>
      <c r="AP41" s="17"/>
      <c r="AQ41" s="8" t="s">
        <v>79</v>
      </c>
      <c r="AR41" s="8">
        <v>1</v>
      </c>
      <c r="AS41" s="150">
        <v>41632</v>
      </c>
      <c r="AT41" s="8">
        <v>2</v>
      </c>
      <c r="AU41" s="150">
        <v>41354</v>
      </c>
      <c r="AV41" s="8">
        <v>2</v>
      </c>
      <c r="AW41" s="150"/>
      <c r="AX41" s="8">
        <v>1</v>
      </c>
      <c r="AY41" s="150"/>
      <c r="AZ41" s="8">
        <v>1</v>
      </c>
    </row>
    <row r="42" spans="1:52" s="125" customFormat="1" ht="30.75" customHeight="1" hidden="1">
      <c r="A42" s="16"/>
      <c r="B42" s="16" t="s">
        <v>73</v>
      </c>
      <c r="C42" s="131"/>
      <c r="D42" s="19" t="s">
        <v>72</v>
      </c>
      <c r="E42" s="132">
        <f aca="true" t="shared" si="19" ref="E42:H42">AVERAGE(E33)</f>
        <v>5</v>
      </c>
      <c r="F42" s="132">
        <f t="shared" si="19"/>
        <v>1</v>
      </c>
      <c r="G42" s="132">
        <f t="shared" si="19"/>
        <v>1</v>
      </c>
      <c r="H42" s="132">
        <f t="shared" si="19"/>
        <v>1</v>
      </c>
      <c r="I42" s="145">
        <f aca="true" t="shared" si="20" ref="I42:L42">AVERAGE(I33:I41)</f>
        <v>0</v>
      </c>
      <c r="J42" s="132">
        <f>AVERAGE(J33)</f>
        <v>1</v>
      </c>
      <c r="K42" s="145">
        <f t="shared" si="20"/>
        <v>38.18222222222222</v>
      </c>
      <c r="L42" s="145">
        <f t="shared" si="20"/>
        <v>792.3333333333334</v>
      </c>
      <c r="M42" s="146"/>
      <c r="N42" s="146"/>
      <c r="O42" s="146"/>
      <c r="P42" s="146">
        <f>(P33+P34+P35+P36+P37+P39+P40+P41)/8</f>
        <v>529.11375</v>
      </c>
      <c r="Q42" s="132">
        <v>3.86</v>
      </c>
      <c r="R42" s="132">
        <v>7</v>
      </c>
      <c r="S42" s="153">
        <f aca="true" t="shared" si="21" ref="S42:Y42">AVERAGE(S33:S41)</f>
        <v>41198.77777777778</v>
      </c>
      <c r="T42" s="153">
        <f t="shared" si="21"/>
        <v>41571.666666666664</v>
      </c>
      <c r="U42" s="153">
        <f t="shared" si="21"/>
        <v>41389.333333333336</v>
      </c>
      <c r="V42" s="153">
        <f t="shared" si="21"/>
        <v>41391.77777777778</v>
      </c>
      <c r="W42" s="153">
        <f t="shared" si="21"/>
        <v>41432.88888888889</v>
      </c>
      <c r="X42" s="154">
        <f t="shared" si="21"/>
        <v>234.11111111111111</v>
      </c>
      <c r="Y42" s="154">
        <f t="shared" si="21"/>
        <v>15.712222222222222</v>
      </c>
      <c r="Z42" s="159">
        <v>3</v>
      </c>
      <c r="AA42" s="154">
        <f aca="true" t="shared" si="22" ref="AA42:AF42">AVERAGE(AA33:AA41)</f>
        <v>81.64444444444445</v>
      </c>
      <c r="AB42" s="159">
        <v>2</v>
      </c>
      <c r="AC42" s="154">
        <f t="shared" si="22"/>
        <v>120.65666666666665</v>
      </c>
      <c r="AD42" s="154">
        <f t="shared" si="22"/>
        <v>44.53</v>
      </c>
      <c r="AE42" s="154">
        <f t="shared" si="22"/>
        <v>37.57810381424934</v>
      </c>
      <c r="AF42" s="154">
        <f t="shared" si="22"/>
        <v>32.36666666666667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s="124" customFormat="1" ht="18.75" customHeight="1" hidden="1">
      <c r="A43" s="16"/>
      <c r="B43" s="16" t="s">
        <v>73</v>
      </c>
      <c r="C43" s="131" t="s">
        <v>84</v>
      </c>
      <c r="D43" s="17" t="s">
        <v>55</v>
      </c>
      <c r="E43" s="8">
        <v>5</v>
      </c>
      <c r="F43" s="8">
        <v>1</v>
      </c>
      <c r="G43" s="8">
        <v>1</v>
      </c>
      <c r="H43" s="8">
        <v>1</v>
      </c>
      <c r="I43" s="8"/>
      <c r="J43" s="8">
        <v>1</v>
      </c>
      <c r="K43" s="117">
        <v>31.7</v>
      </c>
      <c r="L43" s="8">
        <v>767</v>
      </c>
      <c r="M43" s="144">
        <v>7.4</v>
      </c>
      <c r="N43" s="144">
        <v>7.86</v>
      </c>
      <c r="O43" s="144">
        <v>8.52</v>
      </c>
      <c r="P43" s="134">
        <v>528.44</v>
      </c>
      <c r="Q43" s="8">
        <v>-2.48</v>
      </c>
      <c r="R43" s="8">
        <v>14</v>
      </c>
      <c r="S43" s="151">
        <v>41193</v>
      </c>
      <c r="T43" s="151">
        <v>41565</v>
      </c>
      <c r="U43" s="155">
        <v>41389</v>
      </c>
      <c r="V43" s="151">
        <v>41391</v>
      </c>
      <c r="W43" s="151">
        <v>41430</v>
      </c>
      <c r="X43" s="24">
        <f aca="true" t="shared" si="23" ref="X43:X51">W43-S43</f>
        <v>237</v>
      </c>
      <c r="Y43" s="24">
        <v>14.7</v>
      </c>
      <c r="Z43" s="149">
        <v>3</v>
      </c>
      <c r="AA43" s="24">
        <v>85</v>
      </c>
      <c r="AB43" s="149">
        <v>4</v>
      </c>
      <c r="AC43" s="24">
        <v>123.1</v>
      </c>
      <c r="AD43" s="24">
        <v>43.6</v>
      </c>
      <c r="AE43" s="99">
        <f aca="true" t="shared" si="24" ref="AE43:AE51">AD43/AC43*100</f>
        <v>35.41835905767669</v>
      </c>
      <c r="AF43" s="24">
        <v>38.3</v>
      </c>
      <c r="AG43" s="17"/>
      <c r="AH43" s="17"/>
      <c r="AI43" s="8"/>
      <c r="AJ43" s="8">
        <v>3</v>
      </c>
      <c r="AK43" s="17"/>
      <c r="AL43" s="17"/>
      <c r="AM43" s="8" t="s">
        <v>85</v>
      </c>
      <c r="AN43" s="8">
        <v>10</v>
      </c>
      <c r="AO43" s="17"/>
      <c r="AP43" s="8">
        <v>3</v>
      </c>
      <c r="AQ43" s="8">
        <v>30</v>
      </c>
      <c r="AR43" s="8">
        <v>5</v>
      </c>
      <c r="AS43" s="150">
        <v>41634</v>
      </c>
      <c r="AT43" s="8" t="s">
        <v>76</v>
      </c>
      <c r="AU43" s="150">
        <v>41353</v>
      </c>
      <c r="AV43" s="8">
        <v>2</v>
      </c>
      <c r="AW43" s="168"/>
      <c r="AX43" s="17"/>
      <c r="AY43" s="168"/>
      <c r="AZ43" s="17"/>
    </row>
    <row r="44" spans="1:52" s="124" customFormat="1" ht="18.75" customHeight="1" hidden="1">
      <c r="A44" s="16"/>
      <c r="B44" s="16" t="s">
        <v>73</v>
      </c>
      <c r="C44" s="131"/>
      <c r="D44" s="17" t="s">
        <v>57</v>
      </c>
      <c r="E44" s="8">
        <v>5</v>
      </c>
      <c r="F44" s="8">
        <v>1</v>
      </c>
      <c r="G44" s="8">
        <v>1</v>
      </c>
      <c r="H44" s="8">
        <v>1</v>
      </c>
      <c r="I44" s="8">
        <v>0</v>
      </c>
      <c r="J44" s="8">
        <v>3</v>
      </c>
      <c r="K44" s="117">
        <v>39.7</v>
      </c>
      <c r="L44" s="8"/>
      <c r="M44" s="144">
        <v>9.73</v>
      </c>
      <c r="N44" s="144">
        <v>9.79</v>
      </c>
      <c r="O44" s="144">
        <v>9.67</v>
      </c>
      <c r="P44" s="134">
        <v>486.65</v>
      </c>
      <c r="Q44" s="8">
        <v>9.08</v>
      </c>
      <c r="R44" s="8">
        <v>4</v>
      </c>
      <c r="S44" s="151">
        <v>41200</v>
      </c>
      <c r="T44" s="151">
        <v>41572</v>
      </c>
      <c r="U44" s="151">
        <v>41389</v>
      </c>
      <c r="V44" s="151">
        <v>41391</v>
      </c>
      <c r="W44" s="151">
        <v>41429</v>
      </c>
      <c r="X44" s="24">
        <f t="shared" si="23"/>
        <v>229</v>
      </c>
      <c r="Y44" s="24">
        <v>14.1</v>
      </c>
      <c r="Z44" s="149">
        <v>3</v>
      </c>
      <c r="AA44" s="24">
        <v>66.3</v>
      </c>
      <c r="AB44" s="149">
        <v>1</v>
      </c>
      <c r="AC44" s="24">
        <v>114.8</v>
      </c>
      <c r="AD44" s="24">
        <v>42.3</v>
      </c>
      <c r="AE44" s="99">
        <f t="shared" si="24"/>
        <v>36.846689895470384</v>
      </c>
      <c r="AF44" s="24">
        <v>31.9</v>
      </c>
      <c r="AG44" s="8"/>
      <c r="AH44" s="8">
        <v>1</v>
      </c>
      <c r="AI44" s="8"/>
      <c r="AJ44" s="8">
        <v>1</v>
      </c>
      <c r="AK44" s="8"/>
      <c r="AL44" s="8">
        <v>0</v>
      </c>
      <c r="AM44" s="8"/>
      <c r="AN44" s="8">
        <v>0</v>
      </c>
      <c r="AO44" s="8"/>
      <c r="AP44" s="8">
        <v>2</v>
      </c>
      <c r="AQ44" s="8"/>
      <c r="AR44" s="8">
        <v>0</v>
      </c>
      <c r="AS44" s="150">
        <v>41320</v>
      </c>
      <c r="AT44" s="8">
        <v>2</v>
      </c>
      <c r="AU44" s="150">
        <v>41385</v>
      </c>
      <c r="AV44" s="8">
        <v>2</v>
      </c>
      <c r="AW44" s="150">
        <v>41358</v>
      </c>
      <c r="AX44" s="8">
        <v>2</v>
      </c>
      <c r="AY44" s="168"/>
      <c r="AZ44" s="17"/>
    </row>
    <row r="45" spans="1:52" s="124" customFormat="1" ht="18.75" customHeight="1" hidden="1">
      <c r="A45" s="16"/>
      <c r="B45" s="16" t="s">
        <v>73</v>
      </c>
      <c r="C45" s="131"/>
      <c r="D45" s="17" t="s">
        <v>61</v>
      </c>
      <c r="E45" s="8">
        <v>5</v>
      </c>
      <c r="F45" s="8">
        <v>1</v>
      </c>
      <c r="G45" s="8">
        <v>1</v>
      </c>
      <c r="H45" s="8">
        <v>1</v>
      </c>
      <c r="I45" s="17"/>
      <c r="J45" s="8">
        <v>3</v>
      </c>
      <c r="K45" s="117">
        <v>44.32</v>
      </c>
      <c r="L45" s="17"/>
      <c r="M45" s="144">
        <v>11.16</v>
      </c>
      <c r="N45" s="144">
        <v>11.2</v>
      </c>
      <c r="O45" s="144">
        <v>11.21</v>
      </c>
      <c r="P45" s="134">
        <v>559.45</v>
      </c>
      <c r="Q45" s="8">
        <v>8.42</v>
      </c>
      <c r="R45" s="8">
        <v>2</v>
      </c>
      <c r="S45" s="151">
        <v>41199</v>
      </c>
      <c r="T45" s="151">
        <v>41573</v>
      </c>
      <c r="U45" s="151">
        <v>41395</v>
      </c>
      <c r="V45" s="151">
        <v>41398</v>
      </c>
      <c r="W45" s="151">
        <v>41436</v>
      </c>
      <c r="X45" s="24">
        <f t="shared" si="23"/>
        <v>237</v>
      </c>
      <c r="Y45" s="24">
        <v>16.17</v>
      </c>
      <c r="Z45" s="149">
        <v>3</v>
      </c>
      <c r="AA45" s="24">
        <v>78</v>
      </c>
      <c r="AB45" s="149">
        <v>3</v>
      </c>
      <c r="AC45" s="24">
        <v>115.37</v>
      </c>
      <c r="AD45" s="24">
        <v>42.35</v>
      </c>
      <c r="AE45" s="99">
        <f t="shared" si="24"/>
        <v>36.70798301118142</v>
      </c>
      <c r="AF45" s="24">
        <v>31.2</v>
      </c>
      <c r="AG45" s="8"/>
      <c r="AH45" s="8">
        <v>4</v>
      </c>
      <c r="AI45" s="8">
        <v>3</v>
      </c>
      <c r="AJ45" s="8">
        <v>2</v>
      </c>
      <c r="AK45" s="8">
        <v>0</v>
      </c>
      <c r="AL45" s="8">
        <v>0</v>
      </c>
      <c r="AM45" s="8">
        <v>0</v>
      </c>
      <c r="AN45" s="8">
        <v>0</v>
      </c>
      <c r="AO45" s="8">
        <v>2</v>
      </c>
      <c r="AP45" s="8">
        <v>2</v>
      </c>
      <c r="AQ45" s="8">
        <v>0</v>
      </c>
      <c r="AR45" s="8">
        <v>0</v>
      </c>
      <c r="AS45" s="150">
        <v>41302</v>
      </c>
      <c r="AT45" s="8">
        <v>2</v>
      </c>
      <c r="AU45" s="150">
        <v>41329</v>
      </c>
      <c r="AV45" s="8">
        <v>1</v>
      </c>
      <c r="AW45" s="168"/>
      <c r="AX45" s="17"/>
      <c r="AY45" s="168"/>
      <c r="AZ45" s="17"/>
    </row>
    <row r="46" spans="1:52" s="124" customFormat="1" ht="18.75" customHeight="1" hidden="1">
      <c r="A46" s="16"/>
      <c r="B46" s="16" t="s">
        <v>73</v>
      </c>
      <c r="C46" s="131"/>
      <c r="D46" s="17" t="s">
        <v>62</v>
      </c>
      <c r="E46" s="8">
        <v>5</v>
      </c>
      <c r="F46" s="8">
        <v>1</v>
      </c>
      <c r="G46" s="8">
        <v>3</v>
      </c>
      <c r="H46" s="8">
        <v>1</v>
      </c>
      <c r="I46" s="8"/>
      <c r="J46" s="8">
        <v>1</v>
      </c>
      <c r="K46" s="117">
        <v>40.2</v>
      </c>
      <c r="L46" s="17"/>
      <c r="M46" s="144">
        <v>12.15</v>
      </c>
      <c r="N46" s="144">
        <v>12.26</v>
      </c>
      <c r="O46" s="144">
        <v>11.04</v>
      </c>
      <c r="P46" s="134">
        <v>547.1</v>
      </c>
      <c r="Q46" s="8">
        <v>3.7</v>
      </c>
      <c r="R46" s="8">
        <v>2</v>
      </c>
      <c r="S46" s="151">
        <v>41201</v>
      </c>
      <c r="T46" s="151">
        <v>41572</v>
      </c>
      <c r="U46" s="151">
        <v>41391</v>
      </c>
      <c r="V46" s="151">
        <v>41394</v>
      </c>
      <c r="W46" s="151">
        <v>41430</v>
      </c>
      <c r="X46" s="24">
        <f t="shared" si="23"/>
        <v>229</v>
      </c>
      <c r="Y46" s="24">
        <v>14.3</v>
      </c>
      <c r="Z46" s="149">
        <v>3</v>
      </c>
      <c r="AA46" s="24">
        <v>83</v>
      </c>
      <c r="AB46" s="149">
        <v>2</v>
      </c>
      <c r="AC46" s="24">
        <v>101.3</v>
      </c>
      <c r="AD46" s="24">
        <v>39.2</v>
      </c>
      <c r="AE46" s="99">
        <f t="shared" si="24"/>
        <v>38.6969397828233</v>
      </c>
      <c r="AF46" s="24">
        <v>34.7</v>
      </c>
      <c r="AG46" s="17"/>
      <c r="AH46" s="17"/>
      <c r="AI46" s="17"/>
      <c r="AJ46" s="17"/>
      <c r="AK46" s="17"/>
      <c r="AL46" s="17"/>
      <c r="AM46" s="8">
        <v>4</v>
      </c>
      <c r="AN46" s="8">
        <v>3</v>
      </c>
      <c r="AO46" s="17"/>
      <c r="AP46" s="17"/>
      <c r="AQ46" s="17"/>
      <c r="AR46" s="17"/>
      <c r="AS46" s="168"/>
      <c r="AT46" s="17"/>
      <c r="AU46" s="150">
        <v>41349</v>
      </c>
      <c r="AV46" s="8">
        <v>2</v>
      </c>
      <c r="AW46" s="168"/>
      <c r="AX46" s="17"/>
      <c r="AY46" s="168"/>
      <c r="AZ46" s="17"/>
    </row>
    <row r="47" spans="1:52" s="124" customFormat="1" ht="18.75" customHeight="1" hidden="1">
      <c r="A47" s="16"/>
      <c r="B47" s="16" t="s">
        <v>73</v>
      </c>
      <c r="C47" s="131"/>
      <c r="D47" s="17" t="s">
        <v>64</v>
      </c>
      <c r="E47" s="8">
        <v>5</v>
      </c>
      <c r="F47" s="8">
        <v>1</v>
      </c>
      <c r="G47" s="8">
        <v>1</v>
      </c>
      <c r="H47" s="8">
        <v>1</v>
      </c>
      <c r="I47" s="8">
        <v>1</v>
      </c>
      <c r="J47" s="8">
        <v>3</v>
      </c>
      <c r="K47" s="117">
        <v>44.5</v>
      </c>
      <c r="L47" s="8">
        <v>798</v>
      </c>
      <c r="M47" s="144">
        <v>11.45</v>
      </c>
      <c r="N47" s="144">
        <v>11.52</v>
      </c>
      <c r="O47" s="144">
        <v>11.5</v>
      </c>
      <c r="P47" s="134">
        <v>574.84</v>
      </c>
      <c r="Q47" s="8">
        <v>11.44</v>
      </c>
      <c r="R47" s="8">
        <v>1</v>
      </c>
      <c r="S47" s="151">
        <v>41198</v>
      </c>
      <c r="T47" s="151">
        <v>41570</v>
      </c>
      <c r="U47" s="151">
        <v>41389</v>
      </c>
      <c r="V47" s="151">
        <v>41392</v>
      </c>
      <c r="W47" s="151">
        <v>41434</v>
      </c>
      <c r="X47" s="24">
        <f t="shared" si="23"/>
        <v>236</v>
      </c>
      <c r="Y47" s="24">
        <v>14.5</v>
      </c>
      <c r="Z47" s="149">
        <v>3</v>
      </c>
      <c r="AA47" s="24">
        <v>78</v>
      </c>
      <c r="AB47" s="149">
        <v>2</v>
      </c>
      <c r="AC47" s="24">
        <v>90.2</v>
      </c>
      <c r="AD47" s="24">
        <v>42.7</v>
      </c>
      <c r="AE47" s="99">
        <f t="shared" si="24"/>
        <v>47.33924611973392</v>
      </c>
      <c r="AF47" s="24">
        <v>35.9</v>
      </c>
      <c r="AG47" s="8">
        <v>0</v>
      </c>
      <c r="AH47" s="8">
        <v>1</v>
      </c>
      <c r="AI47" s="8">
        <v>0</v>
      </c>
      <c r="AJ47" s="8">
        <v>1</v>
      </c>
      <c r="AK47" s="8">
        <v>0</v>
      </c>
      <c r="AL47" s="8">
        <v>0</v>
      </c>
      <c r="AM47" s="8">
        <v>0</v>
      </c>
      <c r="AN47" s="8">
        <v>2</v>
      </c>
      <c r="AO47" s="8">
        <v>0</v>
      </c>
      <c r="AP47" s="8">
        <v>1</v>
      </c>
      <c r="AQ47" s="8">
        <v>0</v>
      </c>
      <c r="AR47" s="8">
        <v>1</v>
      </c>
      <c r="AS47" s="150"/>
      <c r="AT47" s="8">
        <v>1</v>
      </c>
      <c r="AU47" s="150">
        <v>41372</v>
      </c>
      <c r="AV47" s="8">
        <v>1</v>
      </c>
      <c r="AW47" s="150"/>
      <c r="AX47" s="8">
        <v>1</v>
      </c>
      <c r="AY47" s="150">
        <v>41430</v>
      </c>
      <c r="AZ47" s="8">
        <v>1</v>
      </c>
    </row>
    <row r="48" spans="1:52" s="124" customFormat="1" ht="18.75" customHeight="1" hidden="1">
      <c r="A48" s="16"/>
      <c r="B48" s="16" t="s">
        <v>73</v>
      </c>
      <c r="C48" s="131"/>
      <c r="D48" s="17" t="s">
        <v>65</v>
      </c>
      <c r="E48" s="8">
        <v>5</v>
      </c>
      <c r="F48" s="8">
        <v>1</v>
      </c>
      <c r="G48" s="8">
        <v>1</v>
      </c>
      <c r="H48" s="8">
        <v>3</v>
      </c>
      <c r="I48" s="8">
        <v>1</v>
      </c>
      <c r="J48" s="8">
        <v>3</v>
      </c>
      <c r="K48" s="117">
        <v>39.1</v>
      </c>
      <c r="L48" s="17"/>
      <c r="M48" s="144">
        <v>9.2</v>
      </c>
      <c r="N48" s="144">
        <v>9.9</v>
      </c>
      <c r="O48" s="144">
        <v>9.6</v>
      </c>
      <c r="P48" s="134">
        <v>479.53</v>
      </c>
      <c r="Q48" s="8">
        <v>3.61</v>
      </c>
      <c r="R48" s="8">
        <v>2</v>
      </c>
      <c r="S48" s="151">
        <v>41192</v>
      </c>
      <c r="T48" s="151">
        <v>41570</v>
      </c>
      <c r="U48" s="151">
        <v>41387</v>
      </c>
      <c r="V48" s="151">
        <v>41389</v>
      </c>
      <c r="W48" s="151">
        <v>41434</v>
      </c>
      <c r="X48" s="24">
        <f t="shared" si="23"/>
        <v>242</v>
      </c>
      <c r="Y48" s="24">
        <v>18</v>
      </c>
      <c r="Z48" s="149">
        <v>3</v>
      </c>
      <c r="AA48" s="24">
        <v>80.3</v>
      </c>
      <c r="AB48" s="149">
        <v>5</v>
      </c>
      <c r="AC48" s="24">
        <v>115.83</v>
      </c>
      <c r="AD48" s="24">
        <v>39.17</v>
      </c>
      <c r="AE48" s="99">
        <f t="shared" si="24"/>
        <v>33.816800483467155</v>
      </c>
      <c r="AF48" s="24">
        <v>34.4</v>
      </c>
      <c r="AG48" s="8"/>
      <c r="AH48" s="8">
        <v>3</v>
      </c>
      <c r="AI48" s="8"/>
      <c r="AJ48" s="8"/>
      <c r="AK48" s="17"/>
      <c r="AL48" s="17"/>
      <c r="AM48" s="17"/>
      <c r="AN48" s="17"/>
      <c r="AO48" s="17"/>
      <c r="AP48" s="17"/>
      <c r="AQ48" s="17"/>
      <c r="AR48" s="17"/>
      <c r="AS48" s="168"/>
      <c r="AT48" s="17"/>
      <c r="AU48" s="150"/>
      <c r="AV48" s="8"/>
      <c r="AW48" s="168"/>
      <c r="AX48" s="17"/>
      <c r="AY48" s="168"/>
      <c r="AZ48" s="17"/>
    </row>
    <row r="49" spans="1:52" s="124" customFormat="1" ht="18.75" customHeight="1" hidden="1">
      <c r="A49" s="16"/>
      <c r="B49" s="16" t="s">
        <v>73</v>
      </c>
      <c r="C49" s="131"/>
      <c r="D49" s="17" t="s">
        <v>66</v>
      </c>
      <c r="E49" s="8">
        <v>5</v>
      </c>
      <c r="F49" s="8">
        <v>1</v>
      </c>
      <c r="G49" s="8">
        <v>1</v>
      </c>
      <c r="H49" s="8">
        <v>1</v>
      </c>
      <c r="I49" s="17"/>
      <c r="J49" s="8">
        <v>1</v>
      </c>
      <c r="K49" s="117">
        <v>43.51</v>
      </c>
      <c r="L49" s="17"/>
      <c r="M49" s="144">
        <v>10.76</v>
      </c>
      <c r="N49" s="144">
        <v>9.98</v>
      </c>
      <c r="O49" s="144">
        <v>10.29</v>
      </c>
      <c r="P49" s="134">
        <v>517.13</v>
      </c>
      <c r="Q49" s="8">
        <v>10.23</v>
      </c>
      <c r="R49" s="8">
        <v>2</v>
      </c>
      <c r="S49" s="151">
        <v>41200</v>
      </c>
      <c r="T49" s="151">
        <v>41573</v>
      </c>
      <c r="U49" s="151">
        <v>41385</v>
      </c>
      <c r="V49" s="151">
        <v>41387</v>
      </c>
      <c r="W49" s="151">
        <v>41433</v>
      </c>
      <c r="X49" s="24">
        <f t="shared" si="23"/>
        <v>233</v>
      </c>
      <c r="Y49" s="24">
        <v>14.33</v>
      </c>
      <c r="Z49" s="149">
        <v>1</v>
      </c>
      <c r="AA49" s="24">
        <v>78.3</v>
      </c>
      <c r="AB49" s="149">
        <v>2</v>
      </c>
      <c r="AC49" s="24">
        <v>155</v>
      </c>
      <c r="AD49" s="24">
        <v>34.67</v>
      </c>
      <c r="AE49" s="99">
        <f t="shared" si="24"/>
        <v>22.367741935483874</v>
      </c>
      <c r="AF49" s="24">
        <v>36.5</v>
      </c>
      <c r="AG49" s="8">
        <v>2.4</v>
      </c>
      <c r="AH49" s="8">
        <v>2.14</v>
      </c>
      <c r="AI49" s="8">
        <v>100</v>
      </c>
      <c r="AJ49" s="8">
        <v>68.33</v>
      </c>
      <c r="AK49" s="17"/>
      <c r="AL49" s="17"/>
      <c r="AM49" s="17"/>
      <c r="AN49" s="17"/>
      <c r="AO49" s="8">
        <v>46.67</v>
      </c>
      <c r="AP49" s="8">
        <v>20</v>
      </c>
      <c r="AQ49" s="8">
        <v>0</v>
      </c>
      <c r="AR49" s="8">
        <v>1</v>
      </c>
      <c r="AS49" s="150">
        <v>41294</v>
      </c>
      <c r="AT49" s="8">
        <v>2</v>
      </c>
      <c r="AU49" s="150">
        <v>41353</v>
      </c>
      <c r="AV49" s="8">
        <v>2</v>
      </c>
      <c r="AW49" s="150"/>
      <c r="AX49" s="8">
        <v>0</v>
      </c>
      <c r="AY49" s="150"/>
      <c r="AZ49" s="8">
        <v>0</v>
      </c>
    </row>
    <row r="50" spans="1:52" s="124" customFormat="1" ht="18.75" customHeight="1" hidden="1">
      <c r="A50" s="16"/>
      <c r="B50" s="16" t="s">
        <v>73</v>
      </c>
      <c r="C50" s="131"/>
      <c r="D50" s="17" t="s">
        <v>67</v>
      </c>
      <c r="E50" s="8">
        <v>5</v>
      </c>
      <c r="F50" s="8">
        <v>1</v>
      </c>
      <c r="G50" s="8">
        <v>1</v>
      </c>
      <c r="H50" s="8">
        <v>1</v>
      </c>
      <c r="I50" s="17"/>
      <c r="J50" s="8">
        <v>3</v>
      </c>
      <c r="K50" s="117">
        <v>35</v>
      </c>
      <c r="L50" s="17"/>
      <c r="M50" s="144">
        <v>10.85</v>
      </c>
      <c r="N50" s="144">
        <v>10.5</v>
      </c>
      <c r="O50" s="144">
        <v>10.8</v>
      </c>
      <c r="P50" s="134">
        <v>535.85</v>
      </c>
      <c r="Q50" s="8">
        <v>2.72</v>
      </c>
      <c r="R50" s="17">
        <v>5</v>
      </c>
      <c r="S50" s="151">
        <v>41203</v>
      </c>
      <c r="T50" s="151">
        <v>41575</v>
      </c>
      <c r="U50" s="151">
        <v>41392</v>
      </c>
      <c r="V50" s="151">
        <v>41394</v>
      </c>
      <c r="W50" s="151">
        <v>41437</v>
      </c>
      <c r="X50" s="24">
        <f t="shared" si="23"/>
        <v>234</v>
      </c>
      <c r="Y50" s="24">
        <v>15.4</v>
      </c>
      <c r="Z50" s="149">
        <v>3</v>
      </c>
      <c r="AA50" s="24">
        <v>75.2</v>
      </c>
      <c r="AB50" s="149">
        <v>1</v>
      </c>
      <c r="AC50" s="24">
        <v>139.6</v>
      </c>
      <c r="AD50" s="24">
        <v>45.33</v>
      </c>
      <c r="AE50" s="99">
        <f t="shared" si="24"/>
        <v>32.47134670487106</v>
      </c>
      <c r="AF50" s="24">
        <v>32.2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50"/>
      <c r="AT50" s="8">
        <v>2</v>
      </c>
      <c r="AU50" s="150"/>
      <c r="AV50" s="8">
        <v>1</v>
      </c>
      <c r="AW50" s="168"/>
      <c r="AX50" s="17"/>
      <c r="AY50" s="168"/>
      <c r="AZ50" s="17"/>
    </row>
    <row r="51" spans="1:52" s="124" customFormat="1" ht="18.75" customHeight="1" hidden="1">
      <c r="A51" s="16"/>
      <c r="B51" s="16" t="s">
        <v>73</v>
      </c>
      <c r="C51" s="131"/>
      <c r="D51" s="17" t="s">
        <v>68</v>
      </c>
      <c r="E51" s="8">
        <v>5</v>
      </c>
      <c r="F51" s="8">
        <v>1</v>
      </c>
      <c r="G51" s="8">
        <v>1</v>
      </c>
      <c r="H51" s="8">
        <v>1</v>
      </c>
      <c r="I51" s="8"/>
      <c r="J51" s="8">
        <v>3</v>
      </c>
      <c r="K51" s="117">
        <v>39</v>
      </c>
      <c r="L51" s="8">
        <v>782</v>
      </c>
      <c r="M51" s="144">
        <v>11.25</v>
      </c>
      <c r="N51" s="144">
        <v>11.38</v>
      </c>
      <c r="O51" s="144">
        <v>11.36</v>
      </c>
      <c r="P51" s="134">
        <v>572.51</v>
      </c>
      <c r="Q51" s="8">
        <v>6.55</v>
      </c>
      <c r="R51" s="8">
        <v>2</v>
      </c>
      <c r="S51" s="151">
        <v>41203</v>
      </c>
      <c r="T51" s="151">
        <v>41575</v>
      </c>
      <c r="U51" s="151">
        <v>41392</v>
      </c>
      <c r="V51" s="151">
        <v>41394</v>
      </c>
      <c r="W51" s="151">
        <v>41442</v>
      </c>
      <c r="X51" s="24">
        <f t="shared" si="23"/>
        <v>239</v>
      </c>
      <c r="Y51" s="24">
        <v>18</v>
      </c>
      <c r="Z51" s="149">
        <v>3</v>
      </c>
      <c r="AA51" s="24">
        <v>76</v>
      </c>
      <c r="AB51" s="149">
        <v>1</v>
      </c>
      <c r="AC51" s="24">
        <v>137.1</v>
      </c>
      <c r="AD51" s="24">
        <v>45.31</v>
      </c>
      <c r="AE51" s="99">
        <f t="shared" si="24"/>
        <v>33.048869438366154</v>
      </c>
      <c r="AF51" s="24">
        <v>34.8</v>
      </c>
      <c r="AG51" s="8">
        <v>2.03</v>
      </c>
      <c r="AH51" s="8">
        <v>2</v>
      </c>
      <c r="AI51" s="8"/>
      <c r="AJ51" s="165" t="s">
        <v>78</v>
      </c>
      <c r="AK51" s="17"/>
      <c r="AL51" s="17"/>
      <c r="AM51" s="8">
        <v>30</v>
      </c>
      <c r="AN51" s="17"/>
      <c r="AO51" s="17"/>
      <c r="AP51" s="17"/>
      <c r="AQ51" s="8" t="s">
        <v>79</v>
      </c>
      <c r="AR51" s="8">
        <v>1</v>
      </c>
      <c r="AS51" s="150">
        <v>41632</v>
      </c>
      <c r="AT51" s="8" t="s">
        <v>82</v>
      </c>
      <c r="AU51" s="150">
        <v>41354</v>
      </c>
      <c r="AV51" s="8" t="s">
        <v>76</v>
      </c>
      <c r="AW51" s="150"/>
      <c r="AX51" s="8">
        <v>1</v>
      </c>
      <c r="AY51" s="150"/>
      <c r="AZ51" s="8">
        <v>1</v>
      </c>
    </row>
    <row r="52" spans="1:52" s="124" customFormat="1" ht="18.75" customHeight="1" hidden="1">
      <c r="A52" s="16"/>
      <c r="B52" s="16" t="s">
        <v>73</v>
      </c>
      <c r="C52" s="131"/>
      <c r="D52" s="19" t="s">
        <v>72</v>
      </c>
      <c r="E52" s="132">
        <f aca="true" t="shared" si="25" ref="E52:H52">AVERAGE(E43)</f>
        <v>5</v>
      </c>
      <c r="F52" s="132">
        <f t="shared" si="25"/>
        <v>1</v>
      </c>
      <c r="G52" s="132">
        <f t="shared" si="25"/>
        <v>1</v>
      </c>
      <c r="H52" s="132">
        <f t="shared" si="25"/>
        <v>1</v>
      </c>
      <c r="I52" s="145">
        <f aca="true" t="shared" si="26" ref="I52:L52">AVERAGE(I43:I51)</f>
        <v>0.6666666666666666</v>
      </c>
      <c r="J52" s="132">
        <f>AVERAGE(J43)</f>
        <v>1</v>
      </c>
      <c r="K52" s="145">
        <f t="shared" si="26"/>
        <v>39.67</v>
      </c>
      <c r="L52" s="145">
        <f t="shared" si="26"/>
        <v>782.3333333333334</v>
      </c>
      <c r="M52" s="146"/>
      <c r="N52" s="146"/>
      <c r="O52" s="146"/>
      <c r="P52" s="146">
        <f>(P43+P44+P45+P46+P47+P49+P50+P51)/8</f>
        <v>540.24625</v>
      </c>
      <c r="Q52" s="132">
        <v>6.05</v>
      </c>
      <c r="R52" s="132">
        <v>2</v>
      </c>
      <c r="S52" s="153">
        <f aca="true" t="shared" si="27" ref="S52:Y52">AVERAGE(S43:S51)</f>
        <v>41198.77777777778</v>
      </c>
      <c r="T52" s="153">
        <f t="shared" si="27"/>
        <v>41571.666666666664</v>
      </c>
      <c r="U52" s="153">
        <f t="shared" si="27"/>
        <v>41389.88888888889</v>
      </c>
      <c r="V52" s="153">
        <f t="shared" si="27"/>
        <v>41392.22222222222</v>
      </c>
      <c r="W52" s="153">
        <f t="shared" si="27"/>
        <v>41433.88888888889</v>
      </c>
      <c r="X52" s="154">
        <f t="shared" si="27"/>
        <v>235.11111111111111</v>
      </c>
      <c r="Y52" s="154">
        <f t="shared" si="27"/>
        <v>15.5</v>
      </c>
      <c r="Z52" s="159">
        <v>3</v>
      </c>
      <c r="AA52" s="154">
        <f aca="true" t="shared" si="28" ref="AA52:AF52">AVERAGE(AA43:AA51)</f>
        <v>77.78888888888889</v>
      </c>
      <c r="AB52" s="159">
        <v>4</v>
      </c>
      <c r="AC52" s="154">
        <f t="shared" si="28"/>
        <v>121.36666666666666</v>
      </c>
      <c r="AD52" s="154">
        <f t="shared" si="28"/>
        <v>41.62555555555556</v>
      </c>
      <c r="AE52" s="154">
        <f t="shared" si="28"/>
        <v>35.190441825452666</v>
      </c>
      <c r="AF52" s="154">
        <f t="shared" si="28"/>
        <v>34.43333333333334</v>
      </c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</row>
    <row r="53" spans="1:52" s="124" customFormat="1" ht="18.75" customHeight="1" hidden="1">
      <c r="A53" s="16"/>
      <c r="B53" s="16" t="s">
        <v>73</v>
      </c>
      <c r="C53" s="131" t="s">
        <v>86</v>
      </c>
      <c r="D53" s="17" t="s">
        <v>55</v>
      </c>
      <c r="E53" s="8">
        <v>5</v>
      </c>
      <c r="F53" s="8">
        <v>1</v>
      </c>
      <c r="G53" s="8">
        <v>1</v>
      </c>
      <c r="H53" s="8">
        <v>1</v>
      </c>
      <c r="I53" s="8"/>
      <c r="J53" s="8">
        <v>1</v>
      </c>
      <c r="K53" s="117">
        <v>31.7</v>
      </c>
      <c r="L53" s="8">
        <v>767</v>
      </c>
      <c r="M53" s="144">
        <v>7.4</v>
      </c>
      <c r="N53" s="144">
        <v>7.86</v>
      </c>
      <c r="O53" s="144">
        <v>8.52</v>
      </c>
      <c r="P53" s="134">
        <v>528.44</v>
      </c>
      <c r="Q53" s="8">
        <v>-2.48</v>
      </c>
      <c r="R53" s="8">
        <v>14</v>
      </c>
      <c r="S53" s="151">
        <v>41193</v>
      </c>
      <c r="T53" s="151">
        <v>41565</v>
      </c>
      <c r="U53" s="155">
        <v>41386</v>
      </c>
      <c r="V53" s="151">
        <v>41388</v>
      </c>
      <c r="W53" s="151">
        <v>41428</v>
      </c>
      <c r="X53" s="24">
        <f aca="true" t="shared" si="29" ref="X53:X61">W53-S53</f>
        <v>235</v>
      </c>
      <c r="Y53" s="24">
        <v>15</v>
      </c>
      <c r="Z53" s="149" t="s">
        <v>56</v>
      </c>
      <c r="AA53" s="24">
        <v>94</v>
      </c>
      <c r="AB53" s="149">
        <v>4</v>
      </c>
      <c r="AC53" s="24">
        <v>121.1</v>
      </c>
      <c r="AD53" s="24">
        <v>48.8</v>
      </c>
      <c r="AE53" s="99">
        <f aca="true" t="shared" si="30" ref="AE53:AE61">AD53/AC53*100</f>
        <v>40.297274979355905</v>
      </c>
      <c r="AF53" s="24">
        <v>32.8</v>
      </c>
      <c r="AG53" s="17"/>
      <c r="AH53" s="17"/>
      <c r="AI53" s="8"/>
      <c r="AJ53" s="8">
        <v>3</v>
      </c>
      <c r="AK53" s="17"/>
      <c r="AL53" s="17"/>
      <c r="AM53" s="8" t="s">
        <v>85</v>
      </c>
      <c r="AN53" s="8">
        <v>10</v>
      </c>
      <c r="AO53" s="17"/>
      <c r="AP53" s="8">
        <v>2</v>
      </c>
      <c r="AQ53" s="8">
        <v>100</v>
      </c>
      <c r="AR53" s="8">
        <v>5</v>
      </c>
      <c r="AS53" s="150">
        <v>41634</v>
      </c>
      <c r="AT53" s="8" t="s">
        <v>71</v>
      </c>
      <c r="AU53" s="150">
        <v>41353</v>
      </c>
      <c r="AV53" s="8">
        <v>2</v>
      </c>
      <c r="AW53" s="168"/>
      <c r="AX53" s="17"/>
      <c r="AY53" s="168"/>
      <c r="AZ53" s="17"/>
    </row>
    <row r="54" spans="1:52" s="124" customFormat="1" ht="18.75" customHeight="1" hidden="1">
      <c r="A54" s="16"/>
      <c r="B54" s="16" t="s">
        <v>73</v>
      </c>
      <c r="C54" s="131"/>
      <c r="D54" s="17" t="s">
        <v>57</v>
      </c>
      <c r="E54" s="8">
        <v>5</v>
      </c>
      <c r="F54" s="8">
        <v>1</v>
      </c>
      <c r="G54" s="8">
        <v>1</v>
      </c>
      <c r="H54" s="8">
        <v>1</v>
      </c>
      <c r="I54" s="8">
        <v>0</v>
      </c>
      <c r="J54" s="8">
        <v>3</v>
      </c>
      <c r="K54" s="117">
        <v>39.7</v>
      </c>
      <c r="L54" s="8"/>
      <c r="M54" s="144">
        <v>9.73</v>
      </c>
      <c r="N54" s="144">
        <v>9.79</v>
      </c>
      <c r="O54" s="144">
        <v>9.67</v>
      </c>
      <c r="P54" s="134">
        <v>486.65</v>
      </c>
      <c r="Q54" s="8">
        <v>9.08</v>
      </c>
      <c r="R54" s="8">
        <v>4</v>
      </c>
      <c r="S54" s="151">
        <v>41200</v>
      </c>
      <c r="T54" s="151">
        <v>41572</v>
      </c>
      <c r="U54" s="151">
        <v>41388</v>
      </c>
      <c r="V54" s="151">
        <v>41391</v>
      </c>
      <c r="W54" s="151">
        <v>41428</v>
      </c>
      <c r="X54" s="24">
        <f t="shared" si="29"/>
        <v>228</v>
      </c>
      <c r="Y54" s="24">
        <v>14.6</v>
      </c>
      <c r="Z54" s="149">
        <v>3</v>
      </c>
      <c r="AA54" s="24">
        <v>65.4</v>
      </c>
      <c r="AB54" s="149">
        <v>2</v>
      </c>
      <c r="AC54" s="24">
        <v>105.2</v>
      </c>
      <c r="AD54" s="24">
        <v>42.5</v>
      </c>
      <c r="AE54" s="99">
        <f t="shared" si="30"/>
        <v>40.39923954372623</v>
      </c>
      <c r="AF54" s="24">
        <v>30.3</v>
      </c>
      <c r="AG54" s="8"/>
      <c r="AH54" s="8">
        <v>1</v>
      </c>
      <c r="AI54" s="8"/>
      <c r="AJ54" s="8">
        <v>1</v>
      </c>
      <c r="AK54" s="8"/>
      <c r="AL54" s="8">
        <v>0</v>
      </c>
      <c r="AM54" s="8"/>
      <c r="AN54" s="8">
        <v>0</v>
      </c>
      <c r="AO54" s="8"/>
      <c r="AP54" s="8">
        <v>2</v>
      </c>
      <c r="AQ54" s="8"/>
      <c r="AR54" s="8">
        <v>0</v>
      </c>
      <c r="AS54" s="150">
        <v>41320</v>
      </c>
      <c r="AT54" s="8">
        <v>2</v>
      </c>
      <c r="AU54" s="150">
        <v>41385</v>
      </c>
      <c r="AV54" s="8">
        <v>2</v>
      </c>
      <c r="AW54" s="150">
        <v>41358</v>
      </c>
      <c r="AX54" s="8">
        <v>2</v>
      </c>
      <c r="AY54" s="168"/>
      <c r="AZ54" s="17"/>
    </row>
    <row r="55" spans="1:52" s="124" customFormat="1" ht="18.75" customHeight="1" hidden="1">
      <c r="A55" s="16"/>
      <c r="B55" s="16" t="s">
        <v>73</v>
      </c>
      <c r="C55" s="131"/>
      <c r="D55" s="17" t="s">
        <v>61</v>
      </c>
      <c r="E55" s="8">
        <v>5</v>
      </c>
      <c r="F55" s="8">
        <v>1</v>
      </c>
      <c r="G55" s="8">
        <v>1</v>
      </c>
      <c r="H55" s="8">
        <v>1</v>
      </c>
      <c r="I55" s="17"/>
      <c r="J55" s="8">
        <v>3</v>
      </c>
      <c r="K55" s="117">
        <v>44.32</v>
      </c>
      <c r="L55" s="17"/>
      <c r="M55" s="144">
        <v>11.16</v>
      </c>
      <c r="N55" s="144">
        <v>11.2</v>
      </c>
      <c r="O55" s="144">
        <v>11.21</v>
      </c>
      <c r="P55" s="134">
        <v>559.45</v>
      </c>
      <c r="Q55" s="8">
        <v>8.42</v>
      </c>
      <c r="R55" s="8">
        <v>2</v>
      </c>
      <c r="S55" s="151">
        <v>41199</v>
      </c>
      <c r="T55" s="151">
        <v>41573</v>
      </c>
      <c r="U55" s="151">
        <v>41394</v>
      </c>
      <c r="V55" s="151">
        <v>41397</v>
      </c>
      <c r="W55" s="151">
        <v>41431</v>
      </c>
      <c r="X55" s="24">
        <f t="shared" si="29"/>
        <v>232</v>
      </c>
      <c r="Y55" s="24">
        <v>15.74</v>
      </c>
      <c r="Z55" s="149">
        <v>3</v>
      </c>
      <c r="AA55" s="24">
        <v>85</v>
      </c>
      <c r="AB55" s="149">
        <v>3</v>
      </c>
      <c r="AC55" s="24">
        <v>104.65</v>
      </c>
      <c r="AD55" s="24">
        <v>42.78</v>
      </c>
      <c r="AE55" s="99">
        <f t="shared" si="30"/>
        <v>40.879120879120876</v>
      </c>
      <c r="AF55" s="24">
        <v>30</v>
      </c>
      <c r="AG55" s="8"/>
      <c r="AH55" s="8">
        <v>2</v>
      </c>
      <c r="AI55" s="8">
        <v>2</v>
      </c>
      <c r="AJ55" s="8">
        <v>3</v>
      </c>
      <c r="AK55" s="8">
        <v>0</v>
      </c>
      <c r="AL55" s="8">
        <v>0</v>
      </c>
      <c r="AM55" s="8">
        <v>0</v>
      </c>
      <c r="AN55" s="8">
        <v>0</v>
      </c>
      <c r="AO55" s="8">
        <v>2</v>
      </c>
      <c r="AP55" s="8">
        <v>2</v>
      </c>
      <c r="AQ55" s="8">
        <v>0</v>
      </c>
      <c r="AR55" s="8">
        <v>0</v>
      </c>
      <c r="AS55" s="150">
        <v>41302</v>
      </c>
      <c r="AT55" s="8">
        <v>2</v>
      </c>
      <c r="AU55" s="150">
        <v>41329</v>
      </c>
      <c r="AV55" s="8">
        <v>0</v>
      </c>
      <c r="AW55" s="168"/>
      <c r="AX55" s="17"/>
      <c r="AY55" s="168"/>
      <c r="AZ55" s="17"/>
    </row>
    <row r="56" spans="1:52" s="124" customFormat="1" ht="18.75" customHeight="1" hidden="1">
      <c r="A56" s="16"/>
      <c r="B56" s="16" t="s">
        <v>73</v>
      </c>
      <c r="C56" s="131"/>
      <c r="D56" s="17" t="s">
        <v>62</v>
      </c>
      <c r="E56" s="8">
        <v>5</v>
      </c>
      <c r="F56" s="8">
        <v>1</v>
      </c>
      <c r="G56" s="8">
        <v>3</v>
      </c>
      <c r="H56" s="8">
        <v>1</v>
      </c>
      <c r="I56" s="8"/>
      <c r="J56" s="8">
        <v>1</v>
      </c>
      <c r="K56" s="117">
        <v>40.2</v>
      </c>
      <c r="L56" s="17"/>
      <c r="M56" s="144">
        <v>12.15</v>
      </c>
      <c r="N56" s="144">
        <v>12.26</v>
      </c>
      <c r="O56" s="144">
        <v>11.04</v>
      </c>
      <c r="P56" s="134">
        <v>547.1</v>
      </c>
      <c r="Q56" s="8">
        <v>3.7</v>
      </c>
      <c r="R56" s="8">
        <v>2</v>
      </c>
      <c r="S56" s="151">
        <v>41201</v>
      </c>
      <c r="T56" s="151">
        <v>41573</v>
      </c>
      <c r="U56" s="151">
        <v>41389</v>
      </c>
      <c r="V56" s="151">
        <v>41393</v>
      </c>
      <c r="W56" s="151">
        <v>41432</v>
      </c>
      <c r="X56" s="24">
        <f t="shared" si="29"/>
        <v>231</v>
      </c>
      <c r="Y56" s="24">
        <v>14.8</v>
      </c>
      <c r="Z56" s="149">
        <v>3</v>
      </c>
      <c r="AA56" s="24">
        <v>86</v>
      </c>
      <c r="AB56" s="149">
        <v>2</v>
      </c>
      <c r="AC56" s="24">
        <v>101.5</v>
      </c>
      <c r="AD56" s="24">
        <v>41.7</v>
      </c>
      <c r="AE56" s="99">
        <f t="shared" si="30"/>
        <v>41.083743842364534</v>
      </c>
      <c r="AF56" s="24">
        <v>32.7</v>
      </c>
      <c r="AG56" s="17"/>
      <c r="AH56" s="17"/>
      <c r="AI56" s="17"/>
      <c r="AJ56" s="17"/>
      <c r="AK56" s="17"/>
      <c r="AL56" s="17"/>
      <c r="AM56" s="8">
        <v>1</v>
      </c>
      <c r="AN56" s="8">
        <v>3</v>
      </c>
      <c r="AO56" s="17"/>
      <c r="AP56" s="17"/>
      <c r="AQ56" s="17"/>
      <c r="AR56" s="17"/>
      <c r="AS56" s="168"/>
      <c r="AT56" s="17"/>
      <c r="AU56" s="150">
        <v>41349</v>
      </c>
      <c r="AV56" s="8">
        <v>2</v>
      </c>
      <c r="AW56" s="168"/>
      <c r="AX56" s="17"/>
      <c r="AY56" s="168"/>
      <c r="AZ56" s="17"/>
    </row>
    <row r="57" spans="1:52" s="124" customFormat="1" ht="18.75" customHeight="1" hidden="1">
      <c r="A57" s="16"/>
      <c r="B57" s="16" t="s">
        <v>73</v>
      </c>
      <c r="C57" s="131"/>
      <c r="D57" s="17" t="s">
        <v>64</v>
      </c>
      <c r="E57" s="8">
        <v>5</v>
      </c>
      <c r="F57" s="8">
        <v>1</v>
      </c>
      <c r="G57" s="8">
        <v>1</v>
      </c>
      <c r="H57" s="8">
        <v>1</v>
      </c>
      <c r="I57" s="8">
        <v>1</v>
      </c>
      <c r="J57" s="8">
        <v>3</v>
      </c>
      <c r="K57" s="117">
        <v>44.5</v>
      </c>
      <c r="L57" s="8">
        <v>798</v>
      </c>
      <c r="M57" s="144">
        <v>11.45</v>
      </c>
      <c r="N57" s="144">
        <v>11.52</v>
      </c>
      <c r="O57" s="144">
        <v>11.5</v>
      </c>
      <c r="P57" s="134">
        <v>574.84</v>
      </c>
      <c r="Q57" s="8">
        <v>11.44</v>
      </c>
      <c r="R57" s="8">
        <v>1</v>
      </c>
      <c r="S57" s="151">
        <v>41198</v>
      </c>
      <c r="T57" s="151">
        <v>41570</v>
      </c>
      <c r="U57" s="151">
        <v>41389</v>
      </c>
      <c r="V57" s="151">
        <v>41392</v>
      </c>
      <c r="W57" s="151">
        <v>41434</v>
      </c>
      <c r="X57" s="24">
        <f t="shared" si="29"/>
        <v>236</v>
      </c>
      <c r="Y57" s="24">
        <v>14.5</v>
      </c>
      <c r="Z57" s="149">
        <v>3</v>
      </c>
      <c r="AA57" s="24">
        <v>78</v>
      </c>
      <c r="AB57" s="149">
        <v>2</v>
      </c>
      <c r="AC57" s="24">
        <v>106.2</v>
      </c>
      <c r="AD57" s="24">
        <v>43.2</v>
      </c>
      <c r="AE57" s="99">
        <f t="shared" si="30"/>
        <v>40.67796610169492</v>
      </c>
      <c r="AF57" s="24">
        <v>33.8</v>
      </c>
      <c r="AG57" s="8">
        <v>0</v>
      </c>
      <c r="AH57" s="8">
        <v>1</v>
      </c>
      <c r="AI57" s="8">
        <v>0</v>
      </c>
      <c r="AJ57" s="8">
        <v>1</v>
      </c>
      <c r="AK57" s="8">
        <v>0</v>
      </c>
      <c r="AL57" s="8">
        <v>0</v>
      </c>
      <c r="AM57" s="8">
        <v>0</v>
      </c>
      <c r="AN57" s="8">
        <v>2</v>
      </c>
      <c r="AO57" s="8">
        <v>0</v>
      </c>
      <c r="AP57" s="8">
        <v>1</v>
      </c>
      <c r="AQ57" s="8">
        <v>0</v>
      </c>
      <c r="AR57" s="8">
        <v>1</v>
      </c>
      <c r="AS57" s="150"/>
      <c r="AT57" s="8">
        <v>1</v>
      </c>
      <c r="AU57" s="150">
        <v>41372</v>
      </c>
      <c r="AV57" s="8">
        <v>1</v>
      </c>
      <c r="AW57" s="150"/>
      <c r="AX57" s="8">
        <v>1</v>
      </c>
      <c r="AY57" s="150">
        <v>41430</v>
      </c>
      <c r="AZ57" s="8">
        <v>1</v>
      </c>
    </row>
    <row r="58" spans="1:52" s="124" customFormat="1" ht="18.75" customHeight="1" hidden="1">
      <c r="A58" s="16"/>
      <c r="B58" s="16" t="s">
        <v>73</v>
      </c>
      <c r="C58" s="131"/>
      <c r="D58" s="17" t="s">
        <v>65</v>
      </c>
      <c r="E58" s="8">
        <v>5</v>
      </c>
      <c r="F58" s="8">
        <v>1</v>
      </c>
      <c r="G58" s="8">
        <v>1</v>
      </c>
      <c r="H58" s="8">
        <v>3</v>
      </c>
      <c r="I58" s="8">
        <v>1</v>
      </c>
      <c r="J58" s="8">
        <v>3</v>
      </c>
      <c r="K58" s="117">
        <v>39.1</v>
      </c>
      <c r="L58" s="17"/>
      <c r="M58" s="144">
        <v>9.2</v>
      </c>
      <c r="N58" s="144">
        <v>9.9</v>
      </c>
      <c r="O58" s="144">
        <v>9.6</v>
      </c>
      <c r="P58" s="134">
        <v>479.53</v>
      </c>
      <c r="Q58" s="8">
        <v>3.61</v>
      </c>
      <c r="R58" s="8">
        <v>2</v>
      </c>
      <c r="S58" s="151">
        <v>41192</v>
      </c>
      <c r="T58" s="151">
        <v>41570</v>
      </c>
      <c r="U58" s="151">
        <v>41385</v>
      </c>
      <c r="V58" s="151">
        <v>41387</v>
      </c>
      <c r="W58" s="151">
        <v>41431</v>
      </c>
      <c r="X58" s="24">
        <f t="shared" si="29"/>
        <v>239</v>
      </c>
      <c r="Y58" s="24">
        <v>18</v>
      </c>
      <c r="Z58" s="149">
        <v>3</v>
      </c>
      <c r="AA58" s="24">
        <v>83</v>
      </c>
      <c r="AB58" s="149">
        <v>3</v>
      </c>
      <c r="AC58" s="24">
        <v>128.5</v>
      </c>
      <c r="AD58" s="24">
        <v>42.67</v>
      </c>
      <c r="AE58" s="99">
        <f t="shared" si="30"/>
        <v>33.206225680933855</v>
      </c>
      <c r="AF58" s="24">
        <v>31.5</v>
      </c>
      <c r="AG58" s="8"/>
      <c r="AH58" s="8">
        <v>2</v>
      </c>
      <c r="AI58" s="8"/>
      <c r="AJ58" s="8">
        <v>2</v>
      </c>
      <c r="AK58" s="17"/>
      <c r="AL58" s="17"/>
      <c r="AM58" s="17"/>
      <c r="AN58" s="17"/>
      <c r="AO58" s="17"/>
      <c r="AP58" s="17"/>
      <c r="AQ58" s="17"/>
      <c r="AR58" s="17"/>
      <c r="AS58" s="168"/>
      <c r="AT58" s="17"/>
      <c r="AU58" s="150"/>
      <c r="AV58" s="8"/>
      <c r="AW58" s="168"/>
      <c r="AX58" s="17"/>
      <c r="AY58" s="168"/>
      <c r="AZ58" s="17"/>
    </row>
    <row r="59" spans="1:52" s="124" customFormat="1" ht="18.75" customHeight="1" hidden="1">
      <c r="A59" s="16"/>
      <c r="B59" s="16" t="s">
        <v>73</v>
      </c>
      <c r="C59" s="131"/>
      <c r="D59" s="17" t="s">
        <v>66</v>
      </c>
      <c r="E59" s="8">
        <v>5</v>
      </c>
      <c r="F59" s="8">
        <v>1</v>
      </c>
      <c r="G59" s="8">
        <v>1</v>
      </c>
      <c r="H59" s="8">
        <v>1</v>
      </c>
      <c r="I59" s="17"/>
      <c r="J59" s="8">
        <v>1</v>
      </c>
      <c r="K59" s="117">
        <v>43.51</v>
      </c>
      <c r="L59" s="17"/>
      <c r="M59" s="144">
        <v>10.76</v>
      </c>
      <c r="N59" s="144">
        <v>9.98</v>
      </c>
      <c r="O59" s="144">
        <v>10.29</v>
      </c>
      <c r="P59" s="134">
        <v>517.13</v>
      </c>
      <c r="Q59" s="8">
        <v>10.23</v>
      </c>
      <c r="R59" s="8">
        <v>2</v>
      </c>
      <c r="S59" s="151">
        <v>41200</v>
      </c>
      <c r="T59" s="151">
        <v>41573</v>
      </c>
      <c r="U59" s="151">
        <v>41385</v>
      </c>
      <c r="V59" s="151">
        <v>41387</v>
      </c>
      <c r="W59" s="151">
        <v>41431</v>
      </c>
      <c r="X59" s="24">
        <f t="shared" si="29"/>
        <v>231</v>
      </c>
      <c r="Y59" s="24">
        <v>14.83</v>
      </c>
      <c r="Z59" s="149">
        <v>1</v>
      </c>
      <c r="AA59" s="24">
        <v>80.3</v>
      </c>
      <c r="AB59" s="149">
        <v>2</v>
      </c>
      <c r="AC59" s="24">
        <v>117.67</v>
      </c>
      <c r="AD59" s="24">
        <v>38</v>
      </c>
      <c r="AE59" s="99">
        <f t="shared" si="30"/>
        <v>32.293702727968046</v>
      </c>
      <c r="AF59" s="24">
        <v>33.2</v>
      </c>
      <c r="AG59" s="8">
        <v>0.1</v>
      </c>
      <c r="AH59" s="8">
        <v>0.1</v>
      </c>
      <c r="AI59" s="8">
        <v>100</v>
      </c>
      <c r="AJ59" s="8">
        <v>60</v>
      </c>
      <c r="AK59" s="17"/>
      <c r="AL59" s="17"/>
      <c r="AM59" s="17"/>
      <c r="AN59" s="17"/>
      <c r="AO59" s="8">
        <v>66.67</v>
      </c>
      <c r="AP59" s="8">
        <v>21.67</v>
      </c>
      <c r="AQ59" s="8">
        <v>0</v>
      </c>
      <c r="AR59" s="8">
        <v>1</v>
      </c>
      <c r="AS59" s="150">
        <v>41294</v>
      </c>
      <c r="AT59" s="8">
        <v>2</v>
      </c>
      <c r="AU59" s="150">
        <v>41353</v>
      </c>
      <c r="AV59" s="8">
        <v>2</v>
      </c>
      <c r="AW59" s="150"/>
      <c r="AX59" s="8">
        <v>0</v>
      </c>
      <c r="AY59" s="150"/>
      <c r="AZ59" s="8">
        <v>0</v>
      </c>
    </row>
    <row r="60" spans="1:52" s="124" customFormat="1" ht="18.75" customHeight="1" hidden="1">
      <c r="A60" s="16"/>
      <c r="B60" s="16" t="s">
        <v>73</v>
      </c>
      <c r="C60" s="131"/>
      <c r="D60" s="17" t="s">
        <v>67</v>
      </c>
      <c r="E60" s="8">
        <v>5</v>
      </c>
      <c r="F60" s="8">
        <v>1</v>
      </c>
      <c r="G60" s="8">
        <v>1</v>
      </c>
      <c r="H60" s="8">
        <v>1</v>
      </c>
      <c r="I60" s="17"/>
      <c r="J60" s="8">
        <v>3</v>
      </c>
      <c r="K60" s="117">
        <v>35</v>
      </c>
      <c r="L60" s="17"/>
      <c r="M60" s="144">
        <v>10.85</v>
      </c>
      <c r="N60" s="144">
        <v>10.5</v>
      </c>
      <c r="O60" s="144">
        <v>10.8</v>
      </c>
      <c r="P60" s="134">
        <v>535.85</v>
      </c>
      <c r="Q60" s="8">
        <v>2.72</v>
      </c>
      <c r="R60" s="17">
        <v>5</v>
      </c>
      <c r="S60" s="151">
        <v>41203</v>
      </c>
      <c r="T60" s="151">
        <v>41575</v>
      </c>
      <c r="U60" s="151">
        <v>41391</v>
      </c>
      <c r="V60" s="151">
        <v>41393</v>
      </c>
      <c r="W60" s="151">
        <v>41436</v>
      </c>
      <c r="X60" s="24">
        <f t="shared" si="29"/>
        <v>233</v>
      </c>
      <c r="Y60" s="24">
        <v>15</v>
      </c>
      <c r="Z60" s="149">
        <v>3</v>
      </c>
      <c r="AA60" s="24">
        <v>79.8</v>
      </c>
      <c r="AB60" s="149">
        <v>3</v>
      </c>
      <c r="AC60" s="24">
        <v>142.6</v>
      </c>
      <c r="AD60" s="24">
        <v>42</v>
      </c>
      <c r="AE60" s="99">
        <f t="shared" si="30"/>
        <v>29.453015427769984</v>
      </c>
      <c r="AF60" s="24">
        <v>31.3</v>
      </c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50"/>
      <c r="AT60" s="8">
        <v>2</v>
      </c>
      <c r="AU60" s="150"/>
      <c r="AV60" s="8">
        <v>1</v>
      </c>
      <c r="AW60" s="168"/>
      <c r="AX60" s="17"/>
      <c r="AY60" s="168"/>
      <c r="AZ60" s="17"/>
    </row>
    <row r="61" spans="1:52" s="124" customFormat="1" ht="18.75" customHeight="1" hidden="1">
      <c r="A61" s="16"/>
      <c r="B61" s="16" t="s">
        <v>73</v>
      </c>
      <c r="C61" s="131"/>
      <c r="D61" s="17" t="s">
        <v>68</v>
      </c>
      <c r="E61" s="8">
        <v>5</v>
      </c>
      <c r="F61" s="8">
        <v>1</v>
      </c>
      <c r="G61" s="8">
        <v>1</v>
      </c>
      <c r="H61" s="8">
        <v>1</v>
      </c>
      <c r="I61" s="8"/>
      <c r="J61" s="8">
        <v>3</v>
      </c>
      <c r="K61" s="117">
        <v>39</v>
      </c>
      <c r="L61" s="8">
        <v>782</v>
      </c>
      <c r="M61" s="144">
        <v>11.25</v>
      </c>
      <c r="N61" s="144">
        <v>11.38</v>
      </c>
      <c r="O61" s="144">
        <v>11.36</v>
      </c>
      <c r="P61" s="134">
        <v>572.51</v>
      </c>
      <c r="Q61" s="8">
        <v>6.55</v>
      </c>
      <c r="R61" s="8">
        <v>2</v>
      </c>
      <c r="S61" s="151">
        <v>41203</v>
      </c>
      <c r="T61" s="151">
        <v>41575</v>
      </c>
      <c r="U61" s="151">
        <v>41391</v>
      </c>
      <c r="V61" s="151">
        <v>41393</v>
      </c>
      <c r="W61" s="151">
        <v>41439</v>
      </c>
      <c r="X61" s="24">
        <f t="shared" si="29"/>
        <v>236</v>
      </c>
      <c r="Y61" s="24">
        <v>18.2</v>
      </c>
      <c r="Z61" s="149">
        <v>3</v>
      </c>
      <c r="AA61" s="24">
        <v>84</v>
      </c>
      <c r="AB61" s="149">
        <v>2</v>
      </c>
      <c r="AC61" s="24">
        <v>143.4</v>
      </c>
      <c r="AD61" s="24">
        <v>45.85</v>
      </c>
      <c r="AE61" s="99">
        <f t="shared" si="30"/>
        <v>31.973500697350072</v>
      </c>
      <c r="AF61" s="24">
        <v>30.4</v>
      </c>
      <c r="AG61" s="8">
        <v>0.45</v>
      </c>
      <c r="AH61" s="8">
        <v>2</v>
      </c>
      <c r="AI61" s="8"/>
      <c r="AJ61" s="43" t="s">
        <v>63</v>
      </c>
      <c r="AK61" s="17"/>
      <c r="AL61" s="17"/>
      <c r="AM61" s="8">
        <v>10</v>
      </c>
      <c r="AN61" s="17"/>
      <c r="AO61" s="17"/>
      <c r="AP61" s="17"/>
      <c r="AQ61" s="8" t="s">
        <v>79</v>
      </c>
      <c r="AR61" s="8">
        <v>1</v>
      </c>
      <c r="AS61" s="150">
        <v>41632</v>
      </c>
      <c r="AT61" s="8" t="s">
        <v>76</v>
      </c>
      <c r="AU61" s="150">
        <v>41354</v>
      </c>
      <c r="AV61" s="8" t="s">
        <v>76</v>
      </c>
      <c r="AW61" s="150"/>
      <c r="AX61" s="8">
        <v>1</v>
      </c>
      <c r="AY61" s="150"/>
      <c r="AZ61" s="8">
        <v>1</v>
      </c>
    </row>
    <row r="62" spans="1:52" s="124" customFormat="1" ht="18.75" customHeight="1" hidden="1">
      <c r="A62" s="16"/>
      <c r="B62" s="16" t="s">
        <v>73</v>
      </c>
      <c r="C62" s="131"/>
      <c r="D62" s="19" t="s">
        <v>72</v>
      </c>
      <c r="E62" s="132">
        <f aca="true" t="shared" si="31" ref="E62:H62">AVERAGE(E53)</f>
        <v>5</v>
      </c>
      <c r="F62" s="132">
        <f t="shared" si="31"/>
        <v>1</v>
      </c>
      <c r="G62" s="132">
        <f t="shared" si="31"/>
        <v>1</v>
      </c>
      <c r="H62" s="132">
        <f t="shared" si="31"/>
        <v>1</v>
      </c>
      <c r="I62" s="145">
        <f aca="true" t="shared" si="32" ref="I62:L62">AVERAGE(I53:I61)</f>
        <v>0.6666666666666666</v>
      </c>
      <c r="J62" s="132">
        <f>AVERAGE(J53)</f>
        <v>1</v>
      </c>
      <c r="K62" s="145">
        <f t="shared" si="32"/>
        <v>39.67</v>
      </c>
      <c r="L62" s="145">
        <f t="shared" si="32"/>
        <v>782.3333333333334</v>
      </c>
      <c r="M62" s="146"/>
      <c r="N62" s="146"/>
      <c r="O62" s="146"/>
      <c r="P62" s="146">
        <f>(P53+P54+P55+P56+P57+P59+P60+P61)/8</f>
        <v>540.24625</v>
      </c>
      <c r="Q62" s="132">
        <v>6.05</v>
      </c>
      <c r="R62" s="132">
        <v>2</v>
      </c>
      <c r="S62" s="153">
        <f aca="true" t="shared" si="33" ref="S62:Y62">AVERAGE(S53:S61)</f>
        <v>41198.77777777778</v>
      </c>
      <c r="T62" s="153">
        <f t="shared" si="33"/>
        <v>41571.77777777778</v>
      </c>
      <c r="U62" s="153">
        <f t="shared" si="33"/>
        <v>41388.666666666664</v>
      </c>
      <c r="V62" s="153">
        <f t="shared" si="33"/>
        <v>41391.22222222222</v>
      </c>
      <c r="W62" s="153">
        <f t="shared" si="33"/>
        <v>41432.22222222222</v>
      </c>
      <c r="X62" s="154">
        <f t="shared" si="33"/>
        <v>233.44444444444446</v>
      </c>
      <c r="Y62" s="154">
        <f t="shared" si="33"/>
        <v>15.629999999999999</v>
      </c>
      <c r="Z62" s="159">
        <v>3</v>
      </c>
      <c r="AA62" s="154">
        <f aca="true" t="shared" si="34" ref="AA62:AF62">AVERAGE(AA53:AA61)</f>
        <v>81.72222222222221</v>
      </c>
      <c r="AB62" s="159">
        <v>4</v>
      </c>
      <c r="AC62" s="154">
        <f t="shared" si="34"/>
        <v>118.98000000000002</v>
      </c>
      <c r="AD62" s="154">
        <f t="shared" si="34"/>
        <v>43.05555555555556</v>
      </c>
      <c r="AE62" s="154">
        <f t="shared" si="34"/>
        <v>36.69597665336493</v>
      </c>
      <c r="AF62" s="154">
        <f t="shared" si="34"/>
        <v>31.77777777777778</v>
      </c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</row>
    <row r="63" spans="1:52" s="124" customFormat="1" ht="18.75" customHeight="1">
      <c r="A63" s="16"/>
      <c r="B63" s="16" t="s">
        <v>73</v>
      </c>
      <c r="C63" s="131" t="s">
        <v>84</v>
      </c>
      <c r="D63" s="17" t="s">
        <v>55</v>
      </c>
      <c r="E63" s="8">
        <v>5</v>
      </c>
      <c r="F63" s="8">
        <v>1</v>
      </c>
      <c r="G63" s="8">
        <v>1</v>
      </c>
      <c r="H63" s="8">
        <v>1</v>
      </c>
      <c r="I63" s="8"/>
      <c r="J63" s="8">
        <v>1</v>
      </c>
      <c r="K63" s="117">
        <v>31.7</v>
      </c>
      <c r="L63" s="8">
        <v>767</v>
      </c>
      <c r="M63" s="144">
        <v>7.4</v>
      </c>
      <c r="N63" s="144">
        <v>7.86</v>
      </c>
      <c r="O63" s="144">
        <v>8.52</v>
      </c>
      <c r="P63" s="134">
        <v>528.44</v>
      </c>
      <c r="Q63" s="8">
        <v>-2.48</v>
      </c>
      <c r="R63" s="8">
        <v>14</v>
      </c>
      <c r="S63" s="151">
        <v>41193</v>
      </c>
      <c r="T63" s="151">
        <v>41565</v>
      </c>
      <c r="U63" s="155">
        <v>41389</v>
      </c>
      <c r="V63" s="151">
        <v>41391</v>
      </c>
      <c r="W63" s="151">
        <v>41430</v>
      </c>
      <c r="X63" s="24">
        <f aca="true" t="shared" si="35" ref="X63:X71">W63-S63</f>
        <v>237</v>
      </c>
      <c r="Y63" s="24">
        <v>14.7</v>
      </c>
      <c r="Z63" s="149">
        <v>3</v>
      </c>
      <c r="AA63" s="24">
        <v>85</v>
      </c>
      <c r="AB63" s="149">
        <v>4</v>
      </c>
      <c r="AC63" s="24">
        <v>123.1</v>
      </c>
      <c r="AD63" s="24">
        <v>43.6</v>
      </c>
      <c r="AE63" s="99">
        <f aca="true" t="shared" si="36" ref="AE63:AE71">AD63/AC63*100</f>
        <v>35.41835905767669</v>
      </c>
      <c r="AF63" s="24">
        <v>38.3</v>
      </c>
      <c r="AG63" s="17"/>
      <c r="AH63" s="17"/>
      <c r="AI63" s="8"/>
      <c r="AJ63" s="8">
        <v>3</v>
      </c>
      <c r="AK63" s="17"/>
      <c r="AL63" s="17"/>
      <c r="AM63" s="8" t="s">
        <v>85</v>
      </c>
      <c r="AN63" s="8">
        <v>10</v>
      </c>
      <c r="AO63" s="17"/>
      <c r="AP63" s="8">
        <v>3</v>
      </c>
      <c r="AQ63" s="8">
        <v>30</v>
      </c>
      <c r="AR63" s="8">
        <v>5</v>
      </c>
      <c r="AS63" s="150">
        <v>41634</v>
      </c>
      <c r="AT63" s="8" t="s">
        <v>76</v>
      </c>
      <c r="AU63" s="150">
        <v>41353</v>
      </c>
      <c r="AV63" s="8">
        <v>2</v>
      </c>
      <c r="AW63" s="168"/>
      <c r="AX63" s="17"/>
      <c r="AY63" s="168"/>
      <c r="AZ63" s="17"/>
    </row>
    <row r="64" spans="1:52" s="124" customFormat="1" ht="18.75" customHeight="1">
      <c r="A64" s="16"/>
      <c r="B64" s="16" t="s">
        <v>73</v>
      </c>
      <c r="C64" s="131"/>
      <c r="D64" s="17" t="s">
        <v>57</v>
      </c>
      <c r="E64" s="8">
        <v>5</v>
      </c>
      <c r="F64" s="8">
        <v>1</v>
      </c>
      <c r="G64" s="8">
        <v>1</v>
      </c>
      <c r="H64" s="8">
        <v>1</v>
      </c>
      <c r="I64" s="8">
        <v>0</v>
      </c>
      <c r="J64" s="8">
        <v>3</v>
      </c>
      <c r="K64" s="117">
        <v>39.7</v>
      </c>
      <c r="L64" s="8"/>
      <c r="M64" s="144">
        <v>9.73</v>
      </c>
      <c r="N64" s="144">
        <v>9.79</v>
      </c>
      <c r="O64" s="144">
        <v>9.67</v>
      </c>
      <c r="P64" s="134">
        <v>486.65</v>
      </c>
      <c r="Q64" s="8">
        <v>9.08</v>
      </c>
      <c r="R64" s="8">
        <v>4</v>
      </c>
      <c r="S64" s="151">
        <v>41200</v>
      </c>
      <c r="T64" s="151">
        <v>41572</v>
      </c>
      <c r="U64" s="151">
        <v>41389</v>
      </c>
      <c r="V64" s="151">
        <v>41391</v>
      </c>
      <c r="W64" s="151">
        <v>41429</v>
      </c>
      <c r="X64" s="24">
        <f t="shared" si="35"/>
        <v>229</v>
      </c>
      <c r="Y64" s="24">
        <v>14.1</v>
      </c>
      <c r="Z64" s="149">
        <v>3</v>
      </c>
      <c r="AA64" s="24">
        <v>66.3</v>
      </c>
      <c r="AB64" s="149">
        <v>1</v>
      </c>
      <c r="AC64" s="24">
        <v>114.8</v>
      </c>
      <c r="AD64" s="24">
        <v>42.3</v>
      </c>
      <c r="AE64" s="99">
        <f t="shared" si="36"/>
        <v>36.846689895470384</v>
      </c>
      <c r="AF64" s="24">
        <v>31.9</v>
      </c>
      <c r="AG64" s="8"/>
      <c r="AH64" s="8">
        <v>1</v>
      </c>
      <c r="AI64" s="8"/>
      <c r="AJ64" s="8">
        <v>1</v>
      </c>
      <c r="AK64" s="8"/>
      <c r="AL64" s="8">
        <v>0</v>
      </c>
      <c r="AM64" s="8"/>
      <c r="AN64" s="8">
        <v>0</v>
      </c>
      <c r="AO64" s="8"/>
      <c r="AP64" s="8">
        <v>2</v>
      </c>
      <c r="AQ64" s="8"/>
      <c r="AR64" s="8">
        <v>0</v>
      </c>
      <c r="AS64" s="150">
        <v>41320</v>
      </c>
      <c r="AT64" s="8">
        <v>2</v>
      </c>
      <c r="AU64" s="150">
        <v>41385</v>
      </c>
      <c r="AV64" s="8">
        <v>2</v>
      </c>
      <c r="AW64" s="150">
        <v>41358</v>
      </c>
      <c r="AX64" s="8">
        <v>2</v>
      </c>
      <c r="AY64" s="168"/>
      <c r="AZ64" s="17"/>
    </row>
    <row r="65" spans="1:52" s="124" customFormat="1" ht="18.75" customHeight="1">
      <c r="A65" s="16"/>
      <c r="B65" s="16" t="s">
        <v>73</v>
      </c>
      <c r="C65" s="131"/>
      <c r="D65" s="17" t="s">
        <v>61</v>
      </c>
      <c r="E65" s="8">
        <v>5</v>
      </c>
      <c r="F65" s="8">
        <v>1</v>
      </c>
      <c r="G65" s="8">
        <v>1</v>
      </c>
      <c r="H65" s="8">
        <v>1</v>
      </c>
      <c r="I65" s="17"/>
      <c r="J65" s="8">
        <v>3</v>
      </c>
      <c r="K65" s="117">
        <v>44.32</v>
      </c>
      <c r="L65" s="17"/>
      <c r="M65" s="144">
        <v>11.16</v>
      </c>
      <c r="N65" s="144">
        <v>11.2</v>
      </c>
      <c r="O65" s="144">
        <v>11.21</v>
      </c>
      <c r="P65" s="134">
        <v>559.45</v>
      </c>
      <c r="Q65" s="8">
        <v>8.42</v>
      </c>
      <c r="R65" s="8">
        <v>2</v>
      </c>
      <c r="S65" s="151">
        <v>41199</v>
      </c>
      <c r="T65" s="151">
        <v>41573</v>
      </c>
      <c r="U65" s="151">
        <v>41395</v>
      </c>
      <c r="V65" s="151">
        <v>41398</v>
      </c>
      <c r="W65" s="151">
        <v>41436</v>
      </c>
      <c r="X65" s="24">
        <f t="shared" si="35"/>
        <v>237</v>
      </c>
      <c r="Y65" s="24">
        <v>16.17</v>
      </c>
      <c r="Z65" s="149">
        <v>3</v>
      </c>
      <c r="AA65" s="24">
        <v>78</v>
      </c>
      <c r="AB65" s="149">
        <v>3</v>
      </c>
      <c r="AC65" s="24">
        <v>115.37</v>
      </c>
      <c r="AD65" s="24">
        <v>42.35</v>
      </c>
      <c r="AE65" s="99">
        <f t="shared" si="36"/>
        <v>36.70798301118142</v>
      </c>
      <c r="AF65" s="24">
        <v>31.2</v>
      </c>
      <c r="AG65" s="8"/>
      <c r="AH65" s="8">
        <v>4</v>
      </c>
      <c r="AI65" s="8">
        <v>3</v>
      </c>
      <c r="AJ65" s="8">
        <v>2</v>
      </c>
      <c r="AK65" s="8">
        <v>0</v>
      </c>
      <c r="AL65" s="8">
        <v>0</v>
      </c>
      <c r="AM65" s="8">
        <v>0</v>
      </c>
      <c r="AN65" s="8">
        <v>0</v>
      </c>
      <c r="AO65" s="8">
        <v>2</v>
      </c>
      <c r="AP65" s="8">
        <v>2</v>
      </c>
      <c r="AQ65" s="8">
        <v>0</v>
      </c>
      <c r="AR65" s="8">
        <v>0</v>
      </c>
      <c r="AS65" s="150">
        <v>41302</v>
      </c>
      <c r="AT65" s="8">
        <v>2</v>
      </c>
      <c r="AU65" s="150">
        <v>41329</v>
      </c>
      <c r="AV65" s="8">
        <v>1</v>
      </c>
      <c r="AW65" s="168"/>
      <c r="AX65" s="17"/>
      <c r="AY65" s="168"/>
      <c r="AZ65" s="17"/>
    </row>
    <row r="66" spans="1:52" s="124" customFormat="1" ht="18.75" customHeight="1">
      <c r="A66" s="16"/>
      <c r="B66" s="16" t="s">
        <v>73</v>
      </c>
      <c r="C66" s="131"/>
      <c r="D66" s="17" t="s">
        <v>62</v>
      </c>
      <c r="E66" s="8">
        <v>5</v>
      </c>
      <c r="F66" s="8">
        <v>1</v>
      </c>
      <c r="G66" s="8">
        <v>3</v>
      </c>
      <c r="H66" s="8">
        <v>1</v>
      </c>
      <c r="I66" s="8"/>
      <c r="J66" s="8">
        <v>1</v>
      </c>
      <c r="K66" s="117">
        <v>40.2</v>
      </c>
      <c r="L66" s="17"/>
      <c r="M66" s="144">
        <v>12.15</v>
      </c>
      <c r="N66" s="144">
        <v>12.26</v>
      </c>
      <c r="O66" s="144">
        <v>11.04</v>
      </c>
      <c r="P66" s="134">
        <v>547.1</v>
      </c>
      <c r="Q66" s="8">
        <v>3.7</v>
      </c>
      <c r="R66" s="8">
        <v>2</v>
      </c>
      <c r="S66" s="151">
        <v>41201</v>
      </c>
      <c r="T66" s="151">
        <v>41572</v>
      </c>
      <c r="U66" s="151">
        <v>41391</v>
      </c>
      <c r="V66" s="151">
        <v>41394</v>
      </c>
      <c r="W66" s="151">
        <v>41430</v>
      </c>
      <c r="X66" s="24">
        <f t="shared" si="35"/>
        <v>229</v>
      </c>
      <c r="Y66" s="24">
        <v>14.3</v>
      </c>
      <c r="Z66" s="149">
        <v>3</v>
      </c>
      <c r="AA66" s="24">
        <v>83</v>
      </c>
      <c r="AB66" s="149">
        <v>2</v>
      </c>
      <c r="AC66" s="24">
        <v>101.3</v>
      </c>
      <c r="AD66" s="24">
        <v>39.2</v>
      </c>
      <c r="AE66" s="99">
        <f t="shared" si="36"/>
        <v>38.6969397828233</v>
      </c>
      <c r="AF66" s="24">
        <v>34.7</v>
      </c>
      <c r="AG66" s="17"/>
      <c r="AH66" s="17"/>
      <c r="AI66" s="17"/>
      <c r="AJ66" s="17"/>
      <c r="AK66" s="17"/>
      <c r="AL66" s="17"/>
      <c r="AM66" s="8">
        <v>4</v>
      </c>
      <c r="AN66" s="8">
        <v>3</v>
      </c>
      <c r="AO66" s="17"/>
      <c r="AP66" s="17"/>
      <c r="AQ66" s="17"/>
      <c r="AR66" s="17"/>
      <c r="AS66" s="168"/>
      <c r="AT66" s="17"/>
      <c r="AU66" s="150">
        <v>41349</v>
      </c>
      <c r="AV66" s="8">
        <v>2</v>
      </c>
      <c r="AW66" s="168"/>
      <c r="AX66" s="17"/>
      <c r="AY66" s="168"/>
      <c r="AZ66" s="17"/>
    </row>
    <row r="67" spans="1:52" s="124" customFormat="1" ht="18.75" customHeight="1">
      <c r="A67" s="16"/>
      <c r="B67" s="16" t="s">
        <v>73</v>
      </c>
      <c r="C67" s="131"/>
      <c r="D67" s="17" t="s">
        <v>64</v>
      </c>
      <c r="E67" s="8">
        <v>5</v>
      </c>
      <c r="F67" s="8">
        <v>1</v>
      </c>
      <c r="G67" s="8">
        <v>1</v>
      </c>
      <c r="H67" s="8">
        <v>1</v>
      </c>
      <c r="I67" s="8">
        <v>1</v>
      </c>
      <c r="J67" s="8">
        <v>3</v>
      </c>
      <c r="K67" s="117">
        <v>44.5</v>
      </c>
      <c r="L67" s="8">
        <v>798</v>
      </c>
      <c r="M67" s="144">
        <v>11.45</v>
      </c>
      <c r="N67" s="144">
        <v>11.52</v>
      </c>
      <c r="O67" s="144">
        <v>11.5</v>
      </c>
      <c r="P67" s="134">
        <v>574.84</v>
      </c>
      <c r="Q67" s="8">
        <v>11.44</v>
      </c>
      <c r="R67" s="8">
        <v>1</v>
      </c>
      <c r="S67" s="151">
        <v>41198</v>
      </c>
      <c r="T67" s="151">
        <v>41570</v>
      </c>
      <c r="U67" s="151">
        <v>41389</v>
      </c>
      <c r="V67" s="151">
        <v>41392</v>
      </c>
      <c r="W67" s="151">
        <v>41434</v>
      </c>
      <c r="X67" s="24">
        <f t="shared" si="35"/>
        <v>236</v>
      </c>
      <c r="Y67" s="24">
        <v>14.5</v>
      </c>
      <c r="Z67" s="149">
        <v>3</v>
      </c>
      <c r="AA67" s="24">
        <v>78</v>
      </c>
      <c r="AB67" s="149">
        <v>2</v>
      </c>
      <c r="AC67" s="24">
        <v>90.2</v>
      </c>
      <c r="AD67" s="24">
        <v>42.7</v>
      </c>
      <c r="AE67" s="99">
        <f t="shared" si="36"/>
        <v>47.33924611973392</v>
      </c>
      <c r="AF67" s="24">
        <v>35.9</v>
      </c>
      <c r="AG67" s="8">
        <v>0</v>
      </c>
      <c r="AH67" s="8">
        <v>1</v>
      </c>
      <c r="AI67" s="8">
        <v>0</v>
      </c>
      <c r="AJ67" s="8">
        <v>1</v>
      </c>
      <c r="AK67" s="8">
        <v>0</v>
      </c>
      <c r="AL67" s="8">
        <v>0</v>
      </c>
      <c r="AM67" s="8">
        <v>0</v>
      </c>
      <c r="AN67" s="8">
        <v>2</v>
      </c>
      <c r="AO67" s="8">
        <v>0</v>
      </c>
      <c r="AP67" s="8">
        <v>1</v>
      </c>
      <c r="AQ67" s="8">
        <v>0</v>
      </c>
      <c r="AR67" s="8">
        <v>1</v>
      </c>
      <c r="AS67" s="150"/>
      <c r="AT67" s="8">
        <v>1</v>
      </c>
      <c r="AU67" s="150">
        <v>41372</v>
      </c>
      <c r="AV67" s="8">
        <v>1</v>
      </c>
      <c r="AW67" s="150"/>
      <c r="AX67" s="8">
        <v>1</v>
      </c>
      <c r="AY67" s="150">
        <v>41430</v>
      </c>
      <c r="AZ67" s="8">
        <v>1</v>
      </c>
    </row>
    <row r="68" spans="1:52" s="124" customFormat="1" ht="18.75" customHeight="1">
      <c r="A68" s="16"/>
      <c r="B68" s="16" t="s">
        <v>73</v>
      </c>
      <c r="C68" s="131"/>
      <c r="D68" s="17" t="s">
        <v>65</v>
      </c>
      <c r="E68" s="8">
        <v>5</v>
      </c>
      <c r="F68" s="8">
        <v>1</v>
      </c>
      <c r="G68" s="8">
        <v>1</v>
      </c>
      <c r="H68" s="8">
        <v>3</v>
      </c>
      <c r="I68" s="8">
        <v>1</v>
      </c>
      <c r="J68" s="8">
        <v>3</v>
      </c>
      <c r="K68" s="117">
        <v>39.1</v>
      </c>
      <c r="L68" s="17"/>
      <c r="M68" s="144">
        <v>9.2</v>
      </c>
      <c r="N68" s="144">
        <v>9.9</v>
      </c>
      <c r="O68" s="144">
        <v>9.6</v>
      </c>
      <c r="P68" s="134">
        <v>479.53</v>
      </c>
      <c r="Q68" s="8">
        <v>3.61</v>
      </c>
      <c r="R68" s="8">
        <v>2</v>
      </c>
      <c r="S68" s="151">
        <v>41192</v>
      </c>
      <c r="T68" s="151">
        <v>41570</v>
      </c>
      <c r="U68" s="151">
        <v>41387</v>
      </c>
      <c r="V68" s="151">
        <v>41389</v>
      </c>
      <c r="W68" s="151">
        <v>41434</v>
      </c>
      <c r="X68" s="24">
        <f t="shared" si="35"/>
        <v>242</v>
      </c>
      <c r="Y68" s="24">
        <v>18</v>
      </c>
      <c r="Z68" s="149">
        <v>3</v>
      </c>
      <c r="AA68" s="24">
        <v>80.3</v>
      </c>
      <c r="AB68" s="149">
        <v>5</v>
      </c>
      <c r="AC68" s="24">
        <v>115.83</v>
      </c>
      <c r="AD68" s="24">
        <v>39.17</v>
      </c>
      <c r="AE68" s="99">
        <f t="shared" si="36"/>
        <v>33.816800483467155</v>
      </c>
      <c r="AF68" s="24">
        <v>34.4</v>
      </c>
      <c r="AG68" s="8"/>
      <c r="AH68" s="8">
        <v>3</v>
      </c>
      <c r="AI68" s="8"/>
      <c r="AJ68" s="8"/>
      <c r="AK68" s="17"/>
      <c r="AL68" s="17"/>
      <c r="AM68" s="17"/>
      <c r="AN68" s="17"/>
      <c r="AO68" s="17"/>
      <c r="AP68" s="17"/>
      <c r="AQ68" s="17"/>
      <c r="AR68" s="17"/>
      <c r="AS68" s="168"/>
      <c r="AT68" s="17"/>
      <c r="AU68" s="150"/>
      <c r="AV68" s="8"/>
      <c r="AW68" s="168"/>
      <c r="AX68" s="17"/>
      <c r="AY68" s="168"/>
      <c r="AZ68" s="17"/>
    </row>
    <row r="69" spans="1:52" s="124" customFormat="1" ht="18.75" customHeight="1">
      <c r="A69" s="16"/>
      <c r="B69" s="16" t="s">
        <v>73</v>
      </c>
      <c r="C69" s="131"/>
      <c r="D69" s="17" t="s">
        <v>66</v>
      </c>
      <c r="E69" s="8">
        <v>5</v>
      </c>
      <c r="F69" s="8">
        <v>1</v>
      </c>
      <c r="G69" s="8">
        <v>1</v>
      </c>
      <c r="H69" s="8">
        <v>1</v>
      </c>
      <c r="I69" s="17"/>
      <c r="J69" s="8">
        <v>1</v>
      </c>
      <c r="K69" s="117">
        <v>43.51</v>
      </c>
      <c r="L69" s="17"/>
      <c r="M69" s="144">
        <v>10.76</v>
      </c>
      <c r="N69" s="144">
        <v>9.98</v>
      </c>
      <c r="O69" s="144">
        <v>10.29</v>
      </c>
      <c r="P69" s="134">
        <v>517.13</v>
      </c>
      <c r="Q69" s="8">
        <v>10.23</v>
      </c>
      <c r="R69" s="8">
        <v>2</v>
      </c>
      <c r="S69" s="151">
        <v>41200</v>
      </c>
      <c r="T69" s="151">
        <v>41573</v>
      </c>
      <c r="U69" s="151">
        <v>41385</v>
      </c>
      <c r="V69" s="151">
        <v>41387</v>
      </c>
      <c r="W69" s="151">
        <v>41433</v>
      </c>
      <c r="X69" s="24">
        <f t="shared" si="35"/>
        <v>233</v>
      </c>
      <c r="Y69" s="24">
        <v>14.33</v>
      </c>
      <c r="Z69" s="149">
        <v>1</v>
      </c>
      <c r="AA69" s="24">
        <v>78.3</v>
      </c>
      <c r="AB69" s="149">
        <v>2</v>
      </c>
      <c r="AC69" s="24">
        <v>155</v>
      </c>
      <c r="AD69" s="24">
        <v>34.67</v>
      </c>
      <c r="AE69" s="99">
        <f t="shared" si="36"/>
        <v>22.367741935483874</v>
      </c>
      <c r="AF69" s="24">
        <v>36.5</v>
      </c>
      <c r="AG69" s="8">
        <v>2.4</v>
      </c>
      <c r="AH69" s="8">
        <v>2.14</v>
      </c>
      <c r="AI69" s="8">
        <v>100</v>
      </c>
      <c r="AJ69" s="8">
        <v>68.33</v>
      </c>
      <c r="AK69" s="17"/>
      <c r="AL69" s="17"/>
      <c r="AM69" s="17"/>
      <c r="AN69" s="17"/>
      <c r="AO69" s="8">
        <v>46.67</v>
      </c>
      <c r="AP69" s="8">
        <v>20</v>
      </c>
      <c r="AQ69" s="8">
        <v>0</v>
      </c>
      <c r="AR69" s="8">
        <v>1</v>
      </c>
      <c r="AS69" s="150">
        <v>41294</v>
      </c>
      <c r="AT69" s="8">
        <v>2</v>
      </c>
      <c r="AU69" s="150">
        <v>41353</v>
      </c>
      <c r="AV69" s="8">
        <v>2</v>
      </c>
      <c r="AW69" s="150"/>
      <c r="AX69" s="8">
        <v>0</v>
      </c>
      <c r="AY69" s="150"/>
      <c r="AZ69" s="8">
        <v>0</v>
      </c>
    </row>
    <row r="70" spans="1:52" s="124" customFormat="1" ht="18.75" customHeight="1">
      <c r="A70" s="16"/>
      <c r="B70" s="16" t="s">
        <v>73</v>
      </c>
      <c r="C70" s="131"/>
      <c r="D70" s="17" t="s">
        <v>67</v>
      </c>
      <c r="E70" s="8">
        <v>5</v>
      </c>
      <c r="F70" s="8">
        <v>1</v>
      </c>
      <c r="G70" s="8">
        <v>1</v>
      </c>
      <c r="H70" s="8">
        <v>1</v>
      </c>
      <c r="I70" s="17"/>
      <c r="J70" s="8">
        <v>3</v>
      </c>
      <c r="K70" s="117">
        <v>35</v>
      </c>
      <c r="L70" s="17"/>
      <c r="M70" s="144">
        <v>10.85</v>
      </c>
      <c r="N70" s="144">
        <v>10.5</v>
      </c>
      <c r="O70" s="144">
        <v>10.8</v>
      </c>
      <c r="P70" s="134">
        <v>535.85</v>
      </c>
      <c r="Q70" s="8">
        <v>2.72</v>
      </c>
      <c r="R70" s="17">
        <v>5</v>
      </c>
      <c r="S70" s="151">
        <v>41203</v>
      </c>
      <c r="T70" s="151">
        <v>41575</v>
      </c>
      <c r="U70" s="151">
        <v>41392</v>
      </c>
      <c r="V70" s="151">
        <v>41394</v>
      </c>
      <c r="W70" s="151">
        <v>41437</v>
      </c>
      <c r="X70" s="24">
        <f t="shared" si="35"/>
        <v>234</v>
      </c>
      <c r="Y70" s="24">
        <v>15.4</v>
      </c>
      <c r="Z70" s="149">
        <v>3</v>
      </c>
      <c r="AA70" s="24">
        <v>75.2</v>
      </c>
      <c r="AB70" s="149">
        <v>1</v>
      </c>
      <c r="AC70" s="24">
        <v>139.6</v>
      </c>
      <c r="AD70" s="24">
        <v>45.33</v>
      </c>
      <c r="AE70" s="99">
        <f t="shared" si="36"/>
        <v>32.47134670487106</v>
      </c>
      <c r="AF70" s="24">
        <v>32.2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50"/>
      <c r="AT70" s="8">
        <v>2</v>
      </c>
      <c r="AU70" s="150"/>
      <c r="AV70" s="8">
        <v>1</v>
      </c>
      <c r="AW70" s="168"/>
      <c r="AX70" s="17"/>
      <c r="AY70" s="168"/>
      <c r="AZ70" s="17"/>
    </row>
    <row r="71" spans="1:52" s="124" customFormat="1" ht="18.75" customHeight="1">
      <c r="A71" s="16"/>
      <c r="B71" s="16" t="s">
        <v>73</v>
      </c>
      <c r="C71" s="131"/>
      <c r="D71" s="17" t="s">
        <v>68</v>
      </c>
      <c r="E71" s="8">
        <v>5</v>
      </c>
      <c r="F71" s="8">
        <v>1</v>
      </c>
      <c r="G71" s="8">
        <v>1</v>
      </c>
      <c r="H71" s="8">
        <v>1</v>
      </c>
      <c r="I71" s="8"/>
      <c r="J71" s="8">
        <v>3</v>
      </c>
      <c r="K71" s="117">
        <v>39</v>
      </c>
      <c r="L71" s="8">
        <v>782</v>
      </c>
      <c r="M71" s="144">
        <v>11.25</v>
      </c>
      <c r="N71" s="144">
        <v>11.38</v>
      </c>
      <c r="O71" s="144">
        <v>11.36</v>
      </c>
      <c r="P71" s="134">
        <v>572.51</v>
      </c>
      <c r="Q71" s="8">
        <v>6.55</v>
      </c>
      <c r="R71" s="8">
        <v>2</v>
      </c>
      <c r="S71" s="151">
        <v>41203</v>
      </c>
      <c r="T71" s="151">
        <v>41575</v>
      </c>
      <c r="U71" s="151">
        <v>41392</v>
      </c>
      <c r="V71" s="151">
        <v>41394</v>
      </c>
      <c r="W71" s="151">
        <v>41442</v>
      </c>
      <c r="X71" s="24">
        <f t="shared" si="35"/>
        <v>239</v>
      </c>
      <c r="Y71" s="24">
        <v>18</v>
      </c>
      <c r="Z71" s="149">
        <v>3</v>
      </c>
      <c r="AA71" s="24">
        <v>76</v>
      </c>
      <c r="AB71" s="149">
        <v>1</v>
      </c>
      <c r="AC71" s="24">
        <v>137.1</v>
      </c>
      <c r="AD71" s="24">
        <v>45.31</v>
      </c>
      <c r="AE71" s="99">
        <f t="shared" si="36"/>
        <v>33.048869438366154</v>
      </c>
      <c r="AF71" s="24">
        <v>34.8</v>
      </c>
      <c r="AG71" s="8">
        <v>2.03</v>
      </c>
      <c r="AH71" s="8">
        <v>2</v>
      </c>
      <c r="AI71" s="8"/>
      <c r="AJ71" s="165" t="s">
        <v>78</v>
      </c>
      <c r="AK71" s="17"/>
      <c r="AL71" s="17"/>
      <c r="AM71" s="8">
        <v>30</v>
      </c>
      <c r="AN71" s="17"/>
      <c r="AO71" s="17"/>
      <c r="AP71" s="17"/>
      <c r="AQ71" s="8" t="s">
        <v>79</v>
      </c>
      <c r="AR71" s="8">
        <v>1</v>
      </c>
      <c r="AS71" s="150">
        <v>41632</v>
      </c>
      <c r="AT71" s="8" t="s">
        <v>82</v>
      </c>
      <c r="AU71" s="150">
        <v>41354</v>
      </c>
      <c r="AV71" s="8" t="s">
        <v>76</v>
      </c>
      <c r="AW71" s="150"/>
      <c r="AX71" s="8">
        <v>1</v>
      </c>
      <c r="AY71" s="150"/>
      <c r="AZ71" s="8">
        <v>1</v>
      </c>
    </row>
    <row r="72" spans="1:52" s="124" customFormat="1" ht="18.75" customHeight="1">
      <c r="A72" s="16"/>
      <c r="B72" s="16" t="s">
        <v>73</v>
      </c>
      <c r="C72" s="131"/>
      <c r="D72" s="19" t="s">
        <v>72</v>
      </c>
      <c r="E72" s="132">
        <f aca="true" t="shared" si="37" ref="E72:H72">AVERAGE(E63)</f>
        <v>5</v>
      </c>
      <c r="F72" s="132">
        <f t="shared" si="37"/>
        <v>1</v>
      </c>
      <c r="G72" s="132">
        <f t="shared" si="37"/>
        <v>1</v>
      </c>
      <c r="H72" s="132">
        <f t="shared" si="37"/>
        <v>1</v>
      </c>
      <c r="I72" s="145">
        <f aca="true" t="shared" si="38" ref="I72:L72">AVERAGE(I63:I71)</f>
        <v>0.6666666666666666</v>
      </c>
      <c r="J72" s="132">
        <f>AVERAGE(J63)</f>
        <v>1</v>
      </c>
      <c r="K72" s="145">
        <f t="shared" si="38"/>
        <v>39.67</v>
      </c>
      <c r="L72" s="145">
        <f t="shared" si="38"/>
        <v>782.3333333333334</v>
      </c>
      <c r="M72" s="146"/>
      <c r="N72" s="146"/>
      <c r="O72" s="146"/>
      <c r="P72" s="146">
        <f>(P63+P64+P65+P66+P67+P69+P70+P71)/8</f>
        <v>540.24625</v>
      </c>
      <c r="Q72" s="132">
        <v>6.05</v>
      </c>
      <c r="R72" s="132">
        <v>2</v>
      </c>
      <c r="S72" s="153">
        <f aca="true" t="shared" si="39" ref="S72:Y72">AVERAGE(S63:S71)</f>
        <v>41198.77777777778</v>
      </c>
      <c r="T72" s="153">
        <f t="shared" si="39"/>
        <v>41571.666666666664</v>
      </c>
      <c r="U72" s="153">
        <f t="shared" si="39"/>
        <v>41389.88888888889</v>
      </c>
      <c r="V72" s="153">
        <f t="shared" si="39"/>
        <v>41392.22222222222</v>
      </c>
      <c r="W72" s="153">
        <f t="shared" si="39"/>
        <v>41433.88888888889</v>
      </c>
      <c r="X72" s="154">
        <f t="shared" si="39"/>
        <v>235.11111111111111</v>
      </c>
      <c r="Y72" s="154">
        <f t="shared" si="39"/>
        <v>15.5</v>
      </c>
      <c r="Z72" s="159">
        <v>3</v>
      </c>
      <c r="AA72" s="154">
        <f aca="true" t="shared" si="40" ref="AA72:AF72">AVERAGE(AA63:AA71)</f>
        <v>77.78888888888889</v>
      </c>
      <c r="AB72" s="159">
        <v>4</v>
      </c>
      <c r="AC72" s="154">
        <f t="shared" si="40"/>
        <v>121.36666666666666</v>
      </c>
      <c r="AD72" s="154">
        <f t="shared" si="40"/>
        <v>41.62555555555556</v>
      </c>
      <c r="AE72" s="154">
        <f t="shared" si="40"/>
        <v>35.190441825452666</v>
      </c>
      <c r="AF72" s="154">
        <f t="shared" si="40"/>
        <v>34.43333333333334</v>
      </c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</row>
    <row r="73" spans="1:52" s="127" customFormat="1" ht="13.5">
      <c r="A73" s="16"/>
      <c r="B73" s="169" t="s">
        <v>87</v>
      </c>
      <c r="C73" s="8" t="s">
        <v>52</v>
      </c>
      <c r="D73" s="8" t="s">
        <v>88</v>
      </c>
      <c r="E73" s="24">
        <v>5</v>
      </c>
      <c r="F73" s="24">
        <v>1</v>
      </c>
      <c r="G73" s="24">
        <v>1</v>
      </c>
      <c r="H73" s="24">
        <v>1</v>
      </c>
      <c r="I73" s="24"/>
      <c r="J73" s="24">
        <v>1</v>
      </c>
      <c r="K73" s="24">
        <v>43.9</v>
      </c>
      <c r="L73" s="24"/>
      <c r="M73" s="24">
        <v>130.7</v>
      </c>
      <c r="N73" s="24">
        <v>128.5</v>
      </c>
      <c r="O73" s="24">
        <v>129.6</v>
      </c>
      <c r="P73" s="24">
        <v>596.2</v>
      </c>
      <c r="Q73" s="24">
        <v>4.01</v>
      </c>
      <c r="R73" s="24">
        <v>3</v>
      </c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</row>
    <row r="74" spans="1:52" s="127" customFormat="1" ht="13.5">
      <c r="A74" s="16"/>
      <c r="B74" s="169" t="s">
        <v>87</v>
      </c>
      <c r="C74" s="8"/>
      <c r="D74" s="8" t="s">
        <v>89</v>
      </c>
      <c r="E74" s="24">
        <v>5</v>
      </c>
      <c r="F74" s="24">
        <v>1</v>
      </c>
      <c r="G74" s="24">
        <v>1</v>
      </c>
      <c r="H74" s="24">
        <v>1</v>
      </c>
      <c r="I74" s="24">
        <v>2</v>
      </c>
      <c r="J74" s="24">
        <v>1</v>
      </c>
      <c r="K74" s="24">
        <v>44.2</v>
      </c>
      <c r="L74" s="24"/>
      <c r="M74" s="24">
        <v>176.24</v>
      </c>
      <c r="N74" s="24">
        <v>182.72</v>
      </c>
      <c r="O74" s="24">
        <v>179.48</v>
      </c>
      <c r="P74" s="24">
        <v>598.27</v>
      </c>
      <c r="Q74" s="24">
        <v>7.2</v>
      </c>
      <c r="R74" s="24">
        <v>2</v>
      </c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</row>
    <row r="75" spans="1:52" s="127" customFormat="1" ht="13.5">
      <c r="A75" s="16"/>
      <c r="B75" s="169" t="s">
        <v>87</v>
      </c>
      <c r="C75" s="8"/>
      <c r="D75" s="8" t="s">
        <v>90</v>
      </c>
      <c r="E75" s="24">
        <v>1</v>
      </c>
      <c r="F75" s="24">
        <v>1</v>
      </c>
      <c r="G75" s="24">
        <v>1</v>
      </c>
      <c r="H75" s="24">
        <v>1</v>
      </c>
      <c r="I75" s="24"/>
      <c r="J75" s="24">
        <v>3</v>
      </c>
      <c r="K75" s="24">
        <v>41</v>
      </c>
      <c r="L75" s="24"/>
      <c r="M75" s="24">
        <v>130</v>
      </c>
      <c r="N75" s="24">
        <v>129</v>
      </c>
      <c r="O75" s="24">
        <v>129.5</v>
      </c>
      <c r="P75" s="24">
        <v>518</v>
      </c>
      <c r="Q75" s="24">
        <v>6.58</v>
      </c>
      <c r="R75" s="24">
        <v>1</v>
      </c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</row>
    <row r="76" spans="1:52" s="127" customFormat="1" ht="13.5">
      <c r="A76" s="16"/>
      <c r="B76" s="169" t="s">
        <v>87</v>
      </c>
      <c r="C76" s="8"/>
      <c r="D76" s="8" t="s">
        <v>91</v>
      </c>
      <c r="E76" s="24">
        <v>5</v>
      </c>
      <c r="F76" s="24">
        <v>1</v>
      </c>
      <c r="G76" s="24">
        <v>1</v>
      </c>
      <c r="H76" s="24">
        <v>1</v>
      </c>
      <c r="I76" s="24"/>
      <c r="J76" s="24">
        <v>1</v>
      </c>
      <c r="K76" s="24">
        <v>42.3</v>
      </c>
      <c r="L76" s="24">
        <v>796</v>
      </c>
      <c r="M76" s="24">
        <v>114.1</v>
      </c>
      <c r="N76" s="24">
        <v>120.05</v>
      </c>
      <c r="O76" s="24">
        <v>117.08</v>
      </c>
      <c r="P76" s="24">
        <v>585.38</v>
      </c>
      <c r="Q76" s="172">
        <v>6.83</v>
      </c>
      <c r="R76" s="24">
        <v>2</v>
      </c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</row>
    <row r="77" spans="1:52" s="127" customFormat="1" ht="13.5">
      <c r="A77" s="16"/>
      <c r="B77" s="169" t="s">
        <v>87</v>
      </c>
      <c r="C77" s="8"/>
      <c r="D77" s="8" t="s">
        <v>92</v>
      </c>
      <c r="E77" s="24">
        <v>5</v>
      </c>
      <c r="F77" s="24">
        <v>1</v>
      </c>
      <c r="G77" s="24">
        <v>1</v>
      </c>
      <c r="H77" s="24">
        <v>1</v>
      </c>
      <c r="I77" s="24"/>
      <c r="J77" s="24">
        <v>1</v>
      </c>
      <c r="K77" s="24">
        <v>41.3</v>
      </c>
      <c r="L77" s="24">
        <v>800</v>
      </c>
      <c r="M77" s="24">
        <v>126.57</v>
      </c>
      <c r="N77" s="24">
        <v>127.13</v>
      </c>
      <c r="O77" s="24">
        <v>126.85</v>
      </c>
      <c r="P77" s="24">
        <v>564.5</v>
      </c>
      <c r="Q77" s="24">
        <v>9.68</v>
      </c>
      <c r="R77" s="24">
        <v>1</v>
      </c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</row>
    <row r="78" spans="1:52" s="127" customFormat="1" ht="13.5">
      <c r="A78" s="16"/>
      <c r="B78" s="169" t="s">
        <v>87</v>
      </c>
      <c r="C78" s="8"/>
      <c r="D78" s="8" t="s">
        <v>62</v>
      </c>
      <c r="E78" s="24">
        <v>5</v>
      </c>
      <c r="F78" s="24">
        <v>1</v>
      </c>
      <c r="G78" s="24">
        <v>1</v>
      </c>
      <c r="H78" s="24">
        <v>3</v>
      </c>
      <c r="I78" s="24"/>
      <c r="J78" s="24">
        <v>1</v>
      </c>
      <c r="K78" s="24">
        <v>41.8</v>
      </c>
      <c r="L78" s="24"/>
      <c r="M78" s="24">
        <v>216.3</v>
      </c>
      <c r="N78" s="24">
        <v>219.8</v>
      </c>
      <c r="O78" s="24">
        <v>218.05</v>
      </c>
      <c r="P78" s="24">
        <v>538.4</v>
      </c>
      <c r="Q78" s="24">
        <v>0.7</v>
      </c>
      <c r="R78" s="24">
        <v>4</v>
      </c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</row>
    <row r="79" spans="1:52" s="127" customFormat="1" ht="13.5">
      <c r="A79" s="16"/>
      <c r="B79" s="169" t="s">
        <v>87</v>
      </c>
      <c r="C79" s="8"/>
      <c r="D79" s="8" t="s">
        <v>93</v>
      </c>
      <c r="E79" s="24">
        <v>1</v>
      </c>
      <c r="F79" s="24">
        <v>1</v>
      </c>
      <c r="G79" s="24">
        <v>1</v>
      </c>
      <c r="H79" s="24">
        <v>1</v>
      </c>
      <c r="I79" s="24"/>
      <c r="J79" s="24">
        <v>3</v>
      </c>
      <c r="K79" s="24">
        <v>38</v>
      </c>
      <c r="L79" s="24"/>
      <c r="M79" s="24">
        <v>132.75</v>
      </c>
      <c r="N79" s="24">
        <v>134.62</v>
      </c>
      <c r="O79" s="24">
        <v>133.68</v>
      </c>
      <c r="P79" s="172">
        <v>565.89</v>
      </c>
      <c r="Q79" s="24">
        <v>3.9</v>
      </c>
      <c r="R79" s="24">
        <v>1</v>
      </c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</row>
    <row r="80" spans="1:52" s="127" customFormat="1" ht="13.5">
      <c r="A80" s="16"/>
      <c r="B80" s="169" t="s">
        <v>87</v>
      </c>
      <c r="C80" s="8"/>
      <c r="D80" s="8" t="s">
        <v>94</v>
      </c>
      <c r="E80" s="24">
        <v>5</v>
      </c>
      <c r="F80" s="24">
        <v>1</v>
      </c>
      <c r="G80" s="24">
        <v>1</v>
      </c>
      <c r="H80" s="24">
        <v>1</v>
      </c>
      <c r="I80" s="24">
        <v>1</v>
      </c>
      <c r="J80" s="24">
        <v>3</v>
      </c>
      <c r="K80" s="24">
        <v>41.4</v>
      </c>
      <c r="L80" s="24"/>
      <c r="M80" s="24">
        <v>144.8</v>
      </c>
      <c r="N80" s="24">
        <v>148.1</v>
      </c>
      <c r="O80" s="24">
        <v>146.45</v>
      </c>
      <c r="P80" s="172">
        <v>488.19</v>
      </c>
      <c r="Q80" s="24">
        <v>2.63</v>
      </c>
      <c r="R80" s="24">
        <v>4</v>
      </c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</row>
    <row r="81" spans="1:52" s="127" customFormat="1" ht="13.5">
      <c r="A81" s="16"/>
      <c r="B81" s="169" t="s">
        <v>87</v>
      </c>
      <c r="C81" s="8"/>
      <c r="D81" s="8" t="s">
        <v>95</v>
      </c>
      <c r="E81" s="24">
        <v>5</v>
      </c>
      <c r="F81" s="24">
        <v>1</v>
      </c>
      <c r="G81" s="24">
        <v>1</v>
      </c>
      <c r="H81" s="24">
        <v>3</v>
      </c>
      <c r="I81" s="24"/>
      <c r="J81" s="24">
        <v>3</v>
      </c>
      <c r="K81" s="24">
        <v>42.1</v>
      </c>
      <c r="L81" s="24"/>
      <c r="M81" s="24">
        <v>135.1</v>
      </c>
      <c r="N81" s="24">
        <v>139.7</v>
      </c>
      <c r="O81" s="24">
        <v>137.4</v>
      </c>
      <c r="P81" s="172">
        <v>610.7</v>
      </c>
      <c r="Q81" s="24">
        <v>13</v>
      </c>
      <c r="R81" s="24">
        <v>1</v>
      </c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</row>
    <row r="82" spans="1:52" s="127" customFormat="1" ht="13.5">
      <c r="A82" s="16"/>
      <c r="B82" s="169" t="s">
        <v>87</v>
      </c>
      <c r="C82" s="8"/>
      <c r="D82" s="8" t="s">
        <v>96</v>
      </c>
      <c r="E82" s="24">
        <v>5</v>
      </c>
      <c r="F82" s="24">
        <v>1</v>
      </c>
      <c r="G82" s="24">
        <v>1</v>
      </c>
      <c r="H82" s="24">
        <v>1</v>
      </c>
      <c r="I82" s="24">
        <v>2</v>
      </c>
      <c r="J82" s="24">
        <v>1</v>
      </c>
      <c r="K82" s="24">
        <v>38.34</v>
      </c>
      <c r="L82" s="24"/>
      <c r="M82" s="24">
        <v>127.45</v>
      </c>
      <c r="N82" s="24">
        <v>124.1</v>
      </c>
      <c r="O82" s="24">
        <v>125.78</v>
      </c>
      <c r="P82" s="172">
        <v>485.24</v>
      </c>
      <c r="Q82" s="24">
        <v>7.31</v>
      </c>
      <c r="R82" s="24">
        <v>2</v>
      </c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</row>
    <row r="83" spans="1:52" s="127" customFormat="1" ht="13.5">
      <c r="A83" s="16"/>
      <c r="B83" s="169" t="s">
        <v>87</v>
      </c>
      <c r="C83" s="8"/>
      <c r="D83" s="132" t="s">
        <v>97</v>
      </c>
      <c r="E83" s="131"/>
      <c r="F83" s="131"/>
      <c r="G83" s="131"/>
      <c r="H83" s="131"/>
      <c r="I83" s="131"/>
      <c r="J83" s="131"/>
      <c r="K83" s="173">
        <v>41.4</v>
      </c>
      <c r="L83" s="173"/>
      <c r="M83" s="131"/>
      <c r="N83" s="131"/>
      <c r="O83" s="131"/>
      <c r="P83" s="173">
        <v>555.08</v>
      </c>
      <c r="Q83" s="173">
        <v>6.18</v>
      </c>
      <c r="R83" s="131">
        <v>2</v>
      </c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</row>
    <row r="84" spans="1:52" s="125" customFormat="1" ht="18.75" customHeight="1">
      <c r="A84" s="16" t="s">
        <v>98</v>
      </c>
      <c r="B84" s="16" t="s">
        <v>73</v>
      </c>
      <c r="C84" s="132" t="s">
        <v>74</v>
      </c>
      <c r="D84" s="17" t="s">
        <v>55</v>
      </c>
      <c r="E84" s="8">
        <v>5</v>
      </c>
      <c r="F84" s="8">
        <v>1</v>
      </c>
      <c r="G84" s="8">
        <v>1</v>
      </c>
      <c r="H84" s="8">
        <v>1</v>
      </c>
      <c r="I84" s="8"/>
      <c r="J84" s="8">
        <v>1</v>
      </c>
      <c r="K84" s="117">
        <v>37.2</v>
      </c>
      <c r="L84" s="8">
        <v>804</v>
      </c>
      <c r="M84" s="144">
        <v>8.7</v>
      </c>
      <c r="N84" s="144">
        <v>8.955</v>
      </c>
      <c r="O84" s="144">
        <v>9</v>
      </c>
      <c r="P84" s="134">
        <v>592.33</v>
      </c>
      <c r="Q84" s="8">
        <v>9.31</v>
      </c>
      <c r="R84" s="8">
        <v>1</v>
      </c>
      <c r="S84" s="151">
        <v>41193</v>
      </c>
      <c r="T84" s="151">
        <v>41565</v>
      </c>
      <c r="U84" s="155">
        <v>41381</v>
      </c>
      <c r="V84" s="151">
        <v>41383</v>
      </c>
      <c r="W84" s="151">
        <v>41429</v>
      </c>
      <c r="X84" s="24">
        <f aca="true" t="shared" si="41" ref="X84:X92">W84-S84</f>
        <v>236</v>
      </c>
      <c r="Y84" s="24">
        <v>15.1</v>
      </c>
      <c r="Z84" s="149">
        <v>3</v>
      </c>
      <c r="AA84" s="24">
        <v>90</v>
      </c>
      <c r="AB84" s="149">
        <v>4</v>
      </c>
      <c r="AC84" s="24">
        <v>124.5</v>
      </c>
      <c r="AD84" s="24">
        <v>43.4</v>
      </c>
      <c r="AE84" s="99">
        <f aca="true" t="shared" si="42" ref="AE84:AE92">AD84/AC84*100</f>
        <v>34.859437751004016</v>
      </c>
      <c r="AF84" s="24">
        <v>40.1</v>
      </c>
      <c r="AG84" s="17"/>
      <c r="AH84" s="17"/>
      <c r="AI84" s="8"/>
      <c r="AJ84" s="8">
        <v>3</v>
      </c>
      <c r="AK84" s="17"/>
      <c r="AL84" s="17"/>
      <c r="AM84" s="43" t="s">
        <v>75</v>
      </c>
      <c r="AN84" s="8">
        <v>30</v>
      </c>
      <c r="AO84" s="17"/>
      <c r="AP84" s="8">
        <v>2</v>
      </c>
      <c r="AQ84" s="8">
        <v>60</v>
      </c>
      <c r="AR84" s="8">
        <v>5</v>
      </c>
      <c r="AS84" s="150">
        <v>41634</v>
      </c>
      <c r="AT84" s="8" t="s">
        <v>76</v>
      </c>
      <c r="AU84" s="150">
        <v>41353</v>
      </c>
      <c r="AV84" s="8">
        <v>2</v>
      </c>
      <c r="AW84" s="168"/>
      <c r="AX84" s="17"/>
      <c r="AY84" s="168"/>
      <c r="AZ84" s="17"/>
    </row>
    <row r="85" spans="1:52" s="125" customFormat="1" ht="18.75" customHeight="1">
      <c r="A85" s="16"/>
      <c r="B85" s="16" t="s">
        <v>73</v>
      </c>
      <c r="C85" s="132"/>
      <c r="D85" s="17" t="s">
        <v>57</v>
      </c>
      <c r="E85" s="8">
        <v>4</v>
      </c>
      <c r="F85" s="8">
        <v>1</v>
      </c>
      <c r="G85" s="8">
        <v>1</v>
      </c>
      <c r="H85" s="8">
        <v>1</v>
      </c>
      <c r="I85" s="8">
        <v>0</v>
      </c>
      <c r="J85" s="8">
        <v>1</v>
      </c>
      <c r="K85" s="117">
        <v>41.5</v>
      </c>
      <c r="L85" s="8"/>
      <c r="M85" s="144">
        <v>9.5</v>
      </c>
      <c r="N85" s="144">
        <v>9.63</v>
      </c>
      <c r="O85" s="144">
        <v>9.58</v>
      </c>
      <c r="P85" s="134">
        <v>478.45</v>
      </c>
      <c r="Q85" s="8">
        <v>7.24</v>
      </c>
      <c r="R85" s="8">
        <v>5</v>
      </c>
      <c r="S85" s="151">
        <v>41200</v>
      </c>
      <c r="T85" s="151">
        <v>41572</v>
      </c>
      <c r="U85" s="151">
        <v>41386</v>
      </c>
      <c r="V85" s="151">
        <v>41389</v>
      </c>
      <c r="W85" s="151">
        <v>41428</v>
      </c>
      <c r="X85" s="24">
        <f t="shared" si="41"/>
        <v>228</v>
      </c>
      <c r="Y85" s="24">
        <v>15</v>
      </c>
      <c r="Z85" s="149">
        <v>3</v>
      </c>
      <c r="AA85" s="24">
        <v>65.1</v>
      </c>
      <c r="AB85" s="149">
        <v>2</v>
      </c>
      <c r="AC85" s="24">
        <v>112.2</v>
      </c>
      <c r="AD85" s="24">
        <v>42.2</v>
      </c>
      <c r="AE85" s="99">
        <f t="shared" si="42"/>
        <v>37.6114081996435</v>
      </c>
      <c r="AF85" s="24">
        <v>31.6</v>
      </c>
      <c r="AG85" s="8"/>
      <c r="AH85" s="8">
        <v>1</v>
      </c>
      <c r="AI85" s="8"/>
      <c r="AJ85" s="8">
        <v>1</v>
      </c>
      <c r="AK85" s="8"/>
      <c r="AL85" s="8">
        <v>0</v>
      </c>
      <c r="AM85" s="8"/>
      <c r="AN85" s="8">
        <v>0</v>
      </c>
      <c r="AO85" s="8"/>
      <c r="AP85" s="8">
        <v>1</v>
      </c>
      <c r="AQ85" s="8"/>
      <c r="AR85" s="8">
        <v>0</v>
      </c>
      <c r="AS85" s="150">
        <v>41320</v>
      </c>
      <c r="AT85" s="8">
        <v>2</v>
      </c>
      <c r="AU85" s="150">
        <v>41385</v>
      </c>
      <c r="AV85" s="8">
        <v>2</v>
      </c>
      <c r="AW85" s="150">
        <v>41358</v>
      </c>
      <c r="AX85" s="8">
        <v>2</v>
      </c>
      <c r="AY85" s="168"/>
      <c r="AZ85" s="17"/>
    </row>
    <row r="86" spans="1:52" s="126" customFormat="1" ht="18.75" customHeight="1">
      <c r="A86" s="16"/>
      <c r="B86" s="16" t="s">
        <v>73</v>
      </c>
      <c r="C86" s="132"/>
      <c r="D86" s="17" t="s">
        <v>61</v>
      </c>
      <c r="E86" s="8">
        <v>5</v>
      </c>
      <c r="F86" s="8">
        <v>1</v>
      </c>
      <c r="G86" s="8">
        <v>1</v>
      </c>
      <c r="H86" s="8">
        <v>1</v>
      </c>
      <c r="I86" s="17"/>
      <c r="J86" s="8">
        <v>1</v>
      </c>
      <c r="K86" s="117">
        <v>42.1</v>
      </c>
      <c r="L86" s="17"/>
      <c r="M86" s="144">
        <v>10.6</v>
      </c>
      <c r="N86" s="144">
        <v>10.69</v>
      </c>
      <c r="O86" s="144">
        <v>10.66</v>
      </c>
      <c r="P86" s="134">
        <v>532.53</v>
      </c>
      <c r="Q86" s="8">
        <v>3.2</v>
      </c>
      <c r="R86" s="8">
        <v>7</v>
      </c>
      <c r="S86" s="151">
        <v>41199</v>
      </c>
      <c r="T86" s="151">
        <v>41573</v>
      </c>
      <c r="U86" s="151">
        <v>41392</v>
      </c>
      <c r="V86" s="151">
        <v>41395</v>
      </c>
      <c r="W86" s="151">
        <v>41435</v>
      </c>
      <c r="X86" s="24">
        <f t="shared" si="41"/>
        <v>236</v>
      </c>
      <c r="Y86" s="24">
        <v>15.64</v>
      </c>
      <c r="Z86" s="149">
        <v>3</v>
      </c>
      <c r="AA86" s="24">
        <v>82</v>
      </c>
      <c r="AB86" s="149">
        <v>2</v>
      </c>
      <c r="AC86" s="24">
        <v>122.67</v>
      </c>
      <c r="AD86" s="24">
        <v>42.64</v>
      </c>
      <c r="AE86" s="99">
        <f t="shared" si="42"/>
        <v>34.75992500203799</v>
      </c>
      <c r="AF86" s="24">
        <v>32.2</v>
      </c>
      <c r="AG86" s="8"/>
      <c r="AH86" s="8">
        <v>3</v>
      </c>
      <c r="AI86" s="8">
        <v>3</v>
      </c>
      <c r="AJ86" s="8">
        <v>5</v>
      </c>
      <c r="AK86" s="8">
        <v>0</v>
      </c>
      <c r="AL86" s="8">
        <v>0</v>
      </c>
      <c r="AM86" s="8">
        <v>0</v>
      </c>
      <c r="AN86" s="8">
        <v>0</v>
      </c>
      <c r="AO86" s="8">
        <v>3</v>
      </c>
      <c r="AP86" s="8">
        <v>5</v>
      </c>
      <c r="AQ86" s="8">
        <v>0</v>
      </c>
      <c r="AR86" s="8">
        <v>0</v>
      </c>
      <c r="AS86" s="150">
        <v>41302</v>
      </c>
      <c r="AT86" s="8" t="s">
        <v>77</v>
      </c>
      <c r="AU86" s="150">
        <v>41329</v>
      </c>
      <c r="AV86" s="8">
        <v>1</v>
      </c>
      <c r="AW86" s="168"/>
      <c r="AX86" s="17"/>
      <c r="AY86" s="168"/>
      <c r="AZ86" s="17"/>
    </row>
    <row r="87" spans="1:52" s="125" customFormat="1" ht="18.75" customHeight="1">
      <c r="A87" s="16"/>
      <c r="B87" s="16" t="s">
        <v>73</v>
      </c>
      <c r="C87" s="132"/>
      <c r="D87" s="17" t="s">
        <v>62</v>
      </c>
      <c r="E87" s="8">
        <v>5</v>
      </c>
      <c r="F87" s="8">
        <v>1</v>
      </c>
      <c r="G87" s="8">
        <v>1</v>
      </c>
      <c r="H87" s="8">
        <v>3</v>
      </c>
      <c r="I87" s="8"/>
      <c r="J87" s="8">
        <v>1</v>
      </c>
      <c r="K87" s="117">
        <v>39.8</v>
      </c>
      <c r="L87" s="17"/>
      <c r="M87" s="144">
        <v>11.57</v>
      </c>
      <c r="N87" s="144">
        <v>11.88</v>
      </c>
      <c r="O87" s="144">
        <v>10.86</v>
      </c>
      <c r="P87" s="134">
        <v>529.5</v>
      </c>
      <c r="Q87" s="8">
        <v>0.3</v>
      </c>
      <c r="R87" s="8">
        <v>7</v>
      </c>
      <c r="S87" s="151">
        <v>41201</v>
      </c>
      <c r="T87" s="151">
        <v>41572</v>
      </c>
      <c r="U87" s="151">
        <v>41390</v>
      </c>
      <c r="V87" s="151">
        <v>41393</v>
      </c>
      <c r="W87" s="151">
        <v>41430</v>
      </c>
      <c r="X87" s="24">
        <f t="shared" si="41"/>
        <v>229</v>
      </c>
      <c r="Y87" s="24">
        <v>14.6</v>
      </c>
      <c r="Z87" s="149">
        <v>1</v>
      </c>
      <c r="AA87" s="24">
        <v>81</v>
      </c>
      <c r="AB87" s="149">
        <v>2</v>
      </c>
      <c r="AC87" s="24">
        <v>108.7</v>
      </c>
      <c r="AD87" s="24">
        <v>36.7</v>
      </c>
      <c r="AE87" s="99">
        <f t="shared" si="42"/>
        <v>33.762649494020245</v>
      </c>
      <c r="AF87" s="24">
        <v>35.5</v>
      </c>
      <c r="AG87" s="17"/>
      <c r="AH87" s="17"/>
      <c r="AI87" s="17"/>
      <c r="AJ87" s="17"/>
      <c r="AK87" s="17"/>
      <c r="AL87" s="17"/>
      <c r="AM87" s="8">
        <v>1</v>
      </c>
      <c r="AN87" s="8">
        <v>2</v>
      </c>
      <c r="AO87" s="17"/>
      <c r="AP87" s="17"/>
      <c r="AQ87" s="17"/>
      <c r="AR87" s="17"/>
      <c r="AS87" s="168"/>
      <c r="AT87" s="17"/>
      <c r="AU87" s="150">
        <v>41349</v>
      </c>
      <c r="AV87" s="8">
        <v>1</v>
      </c>
      <c r="AW87" s="168"/>
      <c r="AX87" s="17"/>
      <c r="AY87" s="168"/>
      <c r="AZ87" s="17"/>
    </row>
    <row r="88" spans="1:52" s="126" customFormat="1" ht="18.75" customHeight="1">
      <c r="A88" s="16"/>
      <c r="B88" s="16" t="s">
        <v>73</v>
      </c>
      <c r="C88" s="132"/>
      <c r="D88" s="17" t="s">
        <v>64</v>
      </c>
      <c r="E88" s="8">
        <v>4</v>
      </c>
      <c r="F88" s="8">
        <v>1</v>
      </c>
      <c r="G88" s="8">
        <v>1</v>
      </c>
      <c r="H88" s="8">
        <v>3</v>
      </c>
      <c r="I88" s="8">
        <v>6</v>
      </c>
      <c r="J88" s="8">
        <v>1</v>
      </c>
      <c r="K88" s="117">
        <v>44</v>
      </c>
      <c r="L88" s="8">
        <v>808</v>
      </c>
      <c r="M88" s="144">
        <v>11.28</v>
      </c>
      <c r="N88" s="144">
        <v>11.35</v>
      </c>
      <c r="O88" s="144">
        <v>11.3</v>
      </c>
      <c r="P88" s="134">
        <v>565.83</v>
      </c>
      <c r="Q88" s="8">
        <v>9.64</v>
      </c>
      <c r="R88" s="8">
        <v>2</v>
      </c>
      <c r="S88" s="151">
        <v>41198</v>
      </c>
      <c r="T88" s="151">
        <v>41570</v>
      </c>
      <c r="U88" s="151">
        <v>41387</v>
      </c>
      <c r="V88" s="151">
        <v>41390</v>
      </c>
      <c r="W88" s="151">
        <v>41426</v>
      </c>
      <c r="X88" s="24">
        <f t="shared" si="41"/>
        <v>228</v>
      </c>
      <c r="Y88" s="24">
        <v>14.5</v>
      </c>
      <c r="Z88" s="149">
        <v>3</v>
      </c>
      <c r="AA88" s="24">
        <v>79</v>
      </c>
      <c r="AB88" s="149">
        <v>3</v>
      </c>
      <c r="AC88" s="24">
        <v>88.9</v>
      </c>
      <c r="AD88" s="24">
        <v>42</v>
      </c>
      <c r="AE88" s="99">
        <f t="shared" si="42"/>
        <v>47.24409448818898</v>
      </c>
      <c r="AF88" s="24">
        <v>35.7</v>
      </c>
      <c r="AG88" s="8">
        <v>0</v>
      </c>
      <c r="AH88" s="8">
        <v>1</v>
      </c>
      <c r="AI88" s="8">
        <v>0</v>
      </c>
      <c r="AJ88" s="8">
        <v>1</v>
      </c>
      <c r="AK88" s="8">
        <v>0</v>
      </c>
      <c r="AL88" s="8">
        <v>0</v>
      </c>
      <c r="AM88" s="8">
        <v>0</v>
      </c>
      <c r="AN88" s="8">
        <v>2</v>
      </c>
      <c r="AO88" s="8">
        <v>0</v>
      </c>
      <c r="AP88" s="8">
        <v>1</v>
      </c>
      <c r="AQ88" s="8">
        <v>0</v>
      </c>
      <c r="AR88" s="8">
        <v>1</v>
      </c>
      <c r="AS88" s="150"/>
      <c r="AT88" s="8">
        <v>1</v>
      </c>
      <c r="AU88" s="150">
        <v>41372</v>
      </c>
      <c r="AV88" s="8">
        <v>1</v>
      </c>
      <c r="AW88" s="150"/>
      <c r="AX88" s="8">
        <v>1</v>
      </c>
      <c r="AY88" s="150">
        <v>41430</v>
      </c>
      <c r="AZ88" s="8">
        <v>1</v>
      </c>
    </row>
    <row r="89" spans="1:52" s="125" customFormat="1" ht="18.75" customHeight="1">
      <c r="A89" s="16"/>
      <c r="B89" s="16" t="s">
        <v>73</v>
      </c>
      <c r="C89" s="132"/>
      <c r="D89" s="17" t="s">
        <v>65</v>
      </c>
      <c r="E89" s="8">
        <v>5</v>
      </c>
      <c r="F89" s="8">
        <v>1</v>
      </c>
      <c r="G89" s="8">
        <v>1</v>
      </c>
      <c r="H89" s="8">
        <v>3</v>
      </c>
      <c r="I89" s="8"/>
      <c r="J89" s="8">
        <v>1</v>
      </c>
      <c r="K89" s="117">
        <v>39.5</v>
      </c>
      <c r="L89" s="17"/>
      <c r="M89" s="144">
        <v>9.7</v>
      </c>
      <c r="N89" s="144">
        <v>9.4</v>
      </c>
      <c r="O89" s="144">
        <v>10.2</v>
      </c>
      <c r="P89" s="134">
        <v>489.56</v>
      </c>
      <c r="Q89" s="8">
        <v>5.78</v>
      </c>
      <c r="R89" s="8">
        <v>1</v>
      </c>
      <c r="S89" s="151">
        <v>41192</v>
      </c>
      <c r="T89" s="151">
        <v>41570</v>
      </c>
      <c r="U89" s="151">
        <v>41383</v>
      </c>
      <c r="V89" s="151">
        <v>41385</v>
      </c>
      <c r="W89" s="151">
        <v>41433</v>
      </c>
      <c r="X89" s="24">
        <f t="shared" si="41"/>
        <v>241</v>
      </c>
      <c r="Y89" s="24">
        <v>18</v>
      </c>
      <c r="Z89" s="149">
        <v>3</v>
      </c>
      <c r="AA89" s="24">
        <v>83.3</v>
      </c>
      <c r="AB89" s="149">
        <v>3</v>
      </c>
      <c r="AC89" s="24">
        <v>88.83</v>
      </c>
      <c r="AD89" s="24">
        <v>40.67</v>
      </c>
      <c r="AE89" s="99">
        <f t="shared" si="42"/>
        <v>45.78408195429473</v>
      </c>
      <c r="AF89" s="24">
        <v>33.1</v>
      </c>
      <c r="AG89" s="8"/>
      <c r="AH89" s="8">
        <v>2</v>
      </c>
      <c r="AI89" s="8"/>
      <c r="AJ89" s="8"/>
      <c r="AK89" s="17"/>
      <c r="AL89" s="17"/>
      <c r="AM89" s="17"/>
      <c r="AN89" s="17"/>
      <c r="AO89" s="17"/>
      <c r="AP89" s="17"/>
      <c r="AQ89" s="17"/>
      <c r="AR89" s="17"/>
      <c r="AS89" s="168"/>
      <c r="AT89" s="17"/>
      <c r="AU89" s="150"/>
      <c r="AV89" s="8"/>
      <c r="AW89" s="168"/>
      <c r="AX89" s="17"/>
      <c r="AY89" s="168"/>
      <c r="AZ89" s="17"/>
    </row>
    <row r="90" spans="1:52" s="125" customFormat="1" ht="18.75" customHeight="1">
      <c r="A90" s="16"/>
      <c r="B90" s="16" t="s">
        <v>73</v>
      </c>
      <c r="C90" s="132"/>
      <c r="D90" s="17" t="s">
        <v>66</v>
      </c>
      <c r="E90" s="8">
        <v>4</v>
      </c>
      <c r="F90" s="8">
        <v>1</v>
      </c>
      <c r="G90" s="8">
        <v>1</v>
      </c>
      <c r="H90" s="8">
        <v>3</v>
      </c>
      <c r="I90" s="17"/>
      <c r="J90" s="8">
        <v>1</v>
      </c>
      <c r="K90" s="117">
        <v>38.76</v>
      </c>
      <c r="L90" s="17"/>
      <c r="M90" s="144">
        <v>9.93</v>
      </c>
      <c r="N90" s="144">
        <v>9.06</v>
      </c>
      <c r="O90" s="144">
        <v>9.39</v>
      </c>
      <c r="P90" s="134">
        <v>473.12</v>
      </c>
      <c r="Q90" s="8">
        <v>0.85</v>
      </c>
      <c r="R90" s="8">
        <v>10</v>
      </c>
      <c r="S90" s="151">
        <v>41200</v>
      </c>
      <c r="T90" s="151">
        <v>41573</v>
      </c>
      <c r="U90" s="151">
        <v>41383</v>
      </c>
      <c r="V90" s="151">
        <v>41385</v>
      </c>
      <c r="W90" s="151">
        <v>41434</v>
      </c>
      <c r="X90" s="24">
        <f t="shared" si="41"/>
        <v>234</v>
      </c>
      <c r="Y90" s="24">
        <v>15</v>
      </c>
      <c r="Z90" s="149">
        <v>1</v>
      </c>
      <c r="AA90" s="24">
        <v>74</v>
      </c>
      <c r="AB90" s="149">
        <v>2</v>
      </c>
      <c r="AC90" s="24">
        <v>136</v>
      </c>
      <c r="AD90" s="24">
        <v>40.67</v>
      </c>
      <c r="AE90" s="99">
        <f t="shared" si="42"/>
        <v>29.904411764705884</v>
      </c>
      <c r="AF90" s="24">
        <v>33.1</v>
      </c>
      <c r="AG90" s="8">
        <v>0.3</v>
      </c>
      <c r="AH90" s="8">
        <v>0.27</v>
      </c>
      <c r="AI90" s="8">
        <v>100</v>
      </c>
      <c r="AJ90" s="8">
        <v>68.33</v>
      </c>
      <c r="AK90" s="17"/>
      <c r="AL90" s="17"/>
      <c r="AM90" s="17"/>
      <c r="AN90" s="17"/>
      <c r="AO90" s="8">
        <v>46.67</v>
      </c>
      <c r="AP90" s="8">
        <v>16.67</v>
      </c>
      <c r="AQ90" s="8">
        <v>0</v>
      </c>
      <c r="AR90" s="8">
        <v>1</v>
      </c>
      <c r="AS90" s="150">
        <v>41294</v>
      </c>
      <c r="AT90" s="8">
        <v>2</v>
      </c>
      <c r="AU90" s="150">
        <v>41353</v>
      </c>
      <c r="AV90" s="8">
        <v>2</v>
      </c>
      <c r="AW90" s="150"/>
      <c r="AX90" s="8">
        <v>0</v>
      </c>
      <c r="AY90" s="150"/>
      <c r="AZ90" s="8">
        <v>0</v>
      </c>
    </row>
    <row r="91" spans="1:52" s="125" customFormat="1" ht="18.75" customHeight="1">
      <c r="A91" s="16"/>
      <c r="B91" s="16" t="s">
        <v>73</v>
      </c>
      <c r="C91" s="132"/>
      <c r="D91" s="17" t="s">
        <v>67</v>
      </c>
      <c r="E91" s="8">
        <v>5</v>
      </c>
      <c r="F91" s="8">
        <v>1</v>
      </c>
      <c r="G91" s="8">
        <v>3</v>
      </c>
      <c r="H91" s="8">
        <v>1</v>
      </c>
      <c r="I91" s="17"/>
      <c r="J91" s="8">
        <v>1</v>
      </c>
      <c r="K91" s="117">
        <v>33.9</v>
      </c>
      <c r="L91" s="17"/>
      <c r="M91" s="144">
        <v>11.65</v>
      </c>
      <c r="N91" s="144">
        <v>12</v>
      </c>
      <c r="O91" s="144">
        <v>11.5</v>
      </c>
      <c r="P91" s="134">
        <v>585.85</v>
      </c>
      <c r="Q91" s="8">
        <v>12.31</v>
      </c>
      <c r="R91" s="17">
        <v>1</v>
      </c>
      <c r="S91" s="151">
        <v>41203</v>
      </c>
      <c r="T91" s="151">
        <v>41575</v>
      </c>
      <c r="U91" s="151">
        <v>41392</v>
      </c>
      <c r="V91" s="151">
        <v>41394</v>
      </c>
      <c r="W91" s="151">
        <v>41437</v>
      </c>
      <c r="X91" s="24">
        <f t="shared" si="41"/>
        <v>234</v>
      </c>
      <c r="Y91" s="24">
        <v>15.2</v>
      </c>
      <c r="Z91" s="149">
        <v>3</v>
      </c>
      <c r="AA91" s="24">
        <v>74.7</v>
      </c>
      <c r="AB91" s="149">
        <v>1</v>
      </c>
      <c r="AC91" s="24">
        <v>126.8</v>
      </c>
      <c r="AD91" s="24">
        <v>41.67</v>
      </c>
      <c r="AE91" s="99">
        <f t="shared" si="42"/>
        <v>32.8627760252366</v>
      </c>
      <c r="AF91" s="24">
        <v>36.8</v>
      </c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50"/>
      <c r="AT91" s="8">
        <v>2</v>
      </c>
      <c r="AU91" s="150"/>
      <c r="AV91" s="8">
        <v>1</v>
      </c>
      <c r="AW91" s="168"/>
      <c r="AX91" s="17"/>
      <c r="AY91" s="168"/>
      <c r="AZ91" s="17"/>
    </row>
    <row r="92" spans="1:52" s="125" customFormat="1" ht="18.75" customHeight="1">
      <c r="A92" s="16"/>
      <c r="B92" s="16" t="s">
        <v>73</v>
      </c>
      <c r="C92" s="132"/>
      <c r="D92" s="17" t="s">
        <v>68</v>
      </c>
      <c r="E92" s="8">
        <v>5</v>
      </c>
      <c r="F92" s="8">
        <v>1</v>
      </c>
      <c r="G92" s="8">
        <v>1</v>
      </c>
      <c r="H92" s="8">
        <v>1</v>
      </c>
      <c r="I92" s="8"/>
      <c r="J92" s="8">
        <v>1</v>
      </c>
      <c r="K92" s="117">
        <v>40.5</v>
      </c>
      <c r="L92" s="8">
        <v>800</v>
      </c>
      <c r="M92" s="144">
        <v>11</v>
      </c>
      <c r="N92" s="144">
        <v>10.99</v>
      </c>
      <c r="O92" s="144">
        <v>10.79</v>
      </c>
      <c r="P92" s="134">
        <v>552.13</v>
      </c>
      <c r="Q92" s="8">
        <v>2.76</v>
      </c>
      <c r="R92" s="8">
        <v>10</v>
      </c>
      <c r="S92" s="151">
        <v>41203</v>
      </c>
      <c r="T92" s="151">
        <v>41575</v>
      </c>
      <c r="U92" s="151">
        <v>41390</v>
      </c>
      <c r="V92" s="151">
        <v>41392</v>
      </c>
      <c r="W92" s="151">
        <v>41441</v>
      </c>
      <c r="X92" s="24">
        <f t="shared" si="41"/>
        <v>238</v>
      </c>
      <c r="Y92" s="24">
        <v>18.3</v>
      </c>
      <c r="Z92" s="149">
        <v>3</v>
      </c>
      <c r="AA92" s="24">
        <v>86</v>
      </c>
      <c r="AB92" s="149">
        <v>2</v>
      </c>
      <c r="AC92" s="24">
        <v>133.5</v>
      </c>
      <c r="AD92" s="24">
        <v>43.95</v>
      </c>
      <c r="AE92" s="99">
        <f t="shared" si="42"/>
        <v>32.92134831460674</v>
      </c>
      <c r="AF92" s="24">
        <v>33.4</v>
      </c>
      <c r="AG92" s="8">
        <v>1.95</v>
      </c>
      <c r="AH92" s="8">
        <v>2</v>
      </c>
      <c r="AI92" s="8"/>
      <c r="AJ92" s="165" t="s">
        <v>78</v>
      </c>
      <c r="AK92" s="17"/>
      <c r="AL92" s="17"/>
      <c r="AM92" s="8">
        <v>30</v>
      </c>
      <c r="AN92" s="17"/>
      <c r="AO92" s="17"/>
      <c r="AP92" s="17"/>
      <c r="AQ92" s="8" t="s">
        <v>79</v>
      </c>
      <c r="AR92" s="8">
        <v>1</v>
      </c>
      <c r="AS92" s="150">
        <v>41632</v>
      </c>
      <c r="AT92" s="8" t="s">
        <v>76</v>
      </c>
      <c r="AU92" s="150">
        <v>41354</v>
      </c>
      <c r="AV92" s="8">
        <v>2</v>
      </c>
      <c r="AW92" s="150"/>
      <c r="AX92" s="8">
        <v>1</v>
      </c>
      <c r="AY92" s="150"/>
      <c r="AZ92" s="8">
        <v>1</v>
      </c>
    </row>
    <row r="93" spans="1:52" s="125" customFormat="1" ht="18.75" customHeight="1">
      <c r="A93" s="16"/>
      <c r="B93" s="16" t="s">
        <v>73</v>
      </c>
      <c r="C93" s="132"/>
      <c r="D93" s="19" t="s">
        <v>72</v>
      </c>
      <c r="E93" s="132">
        <f aca="true" t="shared" si="43" ref="E93:H93">AVERAGE(E84)</f>
        <v>5</v>
      </c>
      <c r="F93" s="132">
        <f t="shared" si="43"/>
        <v>1</v>
      </c>
      <c r="G93" s="132">
        <f t="shared" si="43"/>
        <v>1</v>
      </c>
      <c r="H93" s="132">
        <f t="shared" si="43"/>
        <v>1</v>
      </c>
      <c r="I93" s="145">
        <f aca="true" t="shared" si="44" ref="I93:L93">AVERAGE(I84:I92)</f>
        <v>3</v>
      </c>
      <c r="J93" s="132">
        <f>AVERAGE(J84)</f>
        <v>1</v>
      </c>
      <c r="K93" s="145">
        <f t="shared" si="44"/>
        <v>39.69555555555556</v>
      </c>
      <c r="L93" s="145">
        <f t="shared" si="44"/>
        <v>804</v>
      </c>
      <c r="M93" s="146"/>
      <c r="N93" s="146"/>
      <c r="O93" s="146"/>
      <c r="P93" s="146">
        <f>(P84+P85+P86+P87+P88+P90+P91+P92)/8</f>
        <v>538.7175</v>
      </c>
      <c r="Q93" s="132">
        <v>5.75</v>
      </c>
      <c r="R93" s="132">
        <v>4</v>
      </c>
      <c r="S93" s="153">
        <f aca="true" t="shared" si="45" ref="S93:Y93">AVERAGE(S84:S92)</f>
        <v>41198.77777777778</v>
      </c>
      <c r="T93" s="153">
        <f t="shared" si="45"/>
        <v>41571.666666666664</v>
      </c>
      <c r="U93" s="153">
        <f t="shared" si="45"/>
        <v>41387.11111111111</v>
      </c>
      <c r="V93" s="153">
        <f t="shared" si="45"/>
        <v>41389.555555555555</v>
      </c>
      <c r="W93" s="153">
        <f t="shared" si="45"/>
        <v>41432.555555555555</v>
      </c>
      <c r="X93" s="154">
        <f t="shared" si="45"/>
        <v>233.77777777777777</v>
      </c>
      <c r="Y93" s="154">
        <f t="shared" si="45"/>
        <v>15.704444444444444</v>
      </c>
      <c r="Z93" s="159">
        <v>3</v>
      </c>
      <c r="AA93" s="154">
        <f aca="true" t="shared" si="46" ref="AA93:AF93">AVERAGE(AA84:AA92)</f>
        <v>79.45555555555558</v>
      </c>
      <c r="AB93" s="159">
        <v>4</v>
      </c>
      <c r="AC93" s="154">
        <f t="shared" si="46"/>
        <v>115.78888888888888</v>
      </c>
      <c r="AD93" s="154">
        <f t="shared" si="46"/>
        <v>41.54444444444445</v>
      </c>
      <c r="AE93" s="154">
        <f t="shared" si="46"/>
        <v>36.63445922152652</v>
      </c>
      <c r="AF93" s="154">
        <f t="shared" si="46"/>
        <v>34.611111111111114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s="128" customFormat="1" ht="18.75" customHeight="1">
      <c r="A94" s="16"/>
      <c r="B94" s="17" t="s">
        <v>99</v>
      </c>
      <c r="C94" s="132" t="s">
        <v>100</v>
      </c>
      <c r="D94" s="17" t="s">
        <v>55</v>
      </c>
      <c r="E94" s="8">
        <v>5</v>
      </c>
      <c r="F94" s="8">
        <v>1</v>
      </c>
      <c r="G94" s="8">
        <v>1</v>
      </c>
      <c r="H94" s="8">
        <v>3</v>
      </c>
      <c r="I94" s="8">
        <v>3</v>
      </c>
      <c r="J94" s="174">
        <v>3</v>
      </c>
      <c r="K94" s="117">
        <v>43.9</v>
      </c>
      <c r="L94" s="117">
        <v>775</v>
      </c>
      <c r="M94" s="144">
        <v>11.545</v>
      </c>
      <c r="N94" s="144">
        <v>10.595</v>
      </c>
      <c r="O94" s="144">
        <v>10.79</v>
      </c>
      <c r="P94" s="134">
        <v>640.56</v>
      </c>
      <c r="Q94" s="134">
        <v>6.02</v>
      </c>
      <c r="R94" s="157">
        <v>3</v>
      </c>
      <c r="S94" s="177">
        <v>41555</v>
      </c>
      <c r="T94" s="177">
        <v>41562</v>
      </c>
      <c r="U94" s="178">
        <v>41712</v>
      </c>
      <c r="V94" s="177">
        <v>41742</v>
      </c>
      <c r="W94" s="177">
        <v>41792</v>
      </c>
      <c r="X94" s="8">
        <f aca="true" t="shared" si="47" ref="X94:X102">W94-S94</f>
        <v>237</v>
      </c>
      <c r="Y94" s="8">
        <v>15.4</v>
      </c>
      <c r="Z94" s="147">
        <v>3</v>
      </c>
      <c r="AA94" s="8">
        <v>89</v>
      </c>
      <c r="AB94" s="147" t="s">
        <v>101</v>
      </c>
      <c r="AC94" s="8">
        <v>96.6</v>
      </c>
      <c r="AD94" s="8">
        <v>43.9</v>
      </c>
      <c r="AE94" s="181">
        <f aca="true" t="shared" si="48" ref="AE94:AE102">AD94/AC94*100</f>
        <v>45.445134575569355</v>
      </c>
      <c r="AF94" s="8">
        <v>40.6</v>
      </c>
      <c r="AG94" s="17"/>
      <c r="AH94" s="17"/>
      <c r="AI94" s="8"/>
      <c r="AJ94" s="8">
        <v>4</v>
      </c>
      <c r="AK94" s="17"/>
      <c r="AL94" s="17"/>
      <c r="AM94" s="8"/>
      <c r="AN94" s="8"/>
      <c r="AO94" s="17"/>
      <c r="AP94" s="8">
        <v>2</v>
      </c>
      <c r="AQ94" s="8">
        <v>43</v>
      </c>
      <c r="AR94" s="8">
        <v>5</v>
      </c>
      <c r="AS94" s="177">
        <v>41999</v>
      </c>
      <c r="AT94" s="8">
        <v>2</v>
      </c>
      <c r="AU94" s="177"/>
      <c r="AV94" s="8"/>
      <c r="AW94" s="178"/>
      <c r="AX94" s="17"/>
      <c r="AY94" s="178"/>
      <c r="AZ94" s="17"/>
    </row>
    <row r="95" spans="1:52" s="128" customFormat="1" ht="18.75" customHeight="1">
      <c r="A95" s="16"/>
      <c r="B95" s="17" t="s">
        <v>99</v>
      </c>
      <c r="C95" s="132"/>
      <c r="D95" s="17" t="s">
        <v>57</v>
      </c>
      <c r="E95" s="8">
        <v>4</v>
      </c>
      <c r="F95" s="8">
        <v>1</v>
      </c>
      <c r="G95" s="8">
        <v>1</v>
      </c>
      <c r="H95" s="8">
        <v>3</v>
      </c>
      <c r="I95" s="8"/>
      <c r="J95" s="66" t="s">
        <v>102</v>
      </c>
      <c r="K95" s="117">
        <v>44.2</v>
      </c>
      <c r="L95" s="8"/>
      <c r="M95" s="144">
        <v>11.308</v>
      </c>
      <c r="N95" s="144">
        <v>11.663</v>
      </c>
      <c r="O95" s="144">
        <v>11.929</v>
      </c>
      <c r="P95" s="134">
        <v>581.84</v>
      </c>
      <c r="Q95" s="134">
        <v>13.37</v>
      </c>
      <c r="R95" s="157">
        <v>1</v>
      </c>
      <c r="S95" s="177">
        <v>41564</v>
      </c>
      <c r="T95" s="177">
        <v>41572</v>
      </c>
      <c r="U95" s="177">
        <v>41720</v>
      </c>
      <c r="V95" s="177">
        <v>41748</v>
      </c>
      <c r="W95" s="177">
        <v>41795</v>
      </c>
      <c r="X95" s="8">
        <f t="shared" si="47"/>
        <v>231</v>
      </c>
      <c r="Y95" s="8">
        <v>15</v>
      </c>
      <c r="Z95" s="147">
        <v>3</v>
      </c>
      <c r="AA95" s="8">
        <v>71</v>
      </c>
      <c r="AB95" s="147">
        <v>1</v>
      </c>
      <c r="AC95" s="8">
        <v>98.5</v>
      </c>
      <c r="AD95" s="8">
        <v>45.2</v>
      </c>
      <c r="AE95" s="181">
        <f t="shared" si="48"/>
        <v>45.88832487309645</v>
      </c>
      <c r="AF95" s="8">
        <v>34.3</v>
      </c>
      <c r="AG95" s="8"/>
      <c r="AH95" s="8">
        <v>4</v>
      </c>
      <c r="AI95" s="8"/>
      <c r="AJ95" s="8">
        <v>1</v>
      </c>
      <c r="AK95" s="8"/>
      <c r="AL95" s="8"/>
      <c r="AM95" s="8"/>
      <c r="AN95" s="8"/>
      <c r="AO95" s="8"/>
      <c r="AP95" s="8">
        <v>2</v>
      </c>
      <c r="AQ95" s="8"/>
      <c r="AR95" s="8"/>
      <c r="AS95" s="177">
        <v>41660</v>
      </c>
      <c r="AT95" s="8">
        <v>2</v>
      </c>
      <c r="AU95" s="177"/>
      <c r="AV95" s="8"/>
      <c r="AW95" s="177"/>
      <c r="AX95" s="8"/>
      <c r="AY95" s="178"/>
      <c r="AZ95" s="17"/>
    </row>
    <row r="96" spans="1:52" s="129" customFormat="1" ht="18.75" customHeight="1">
      <c r="A96" s="16"/>
      <c r="B96" s="17" t="s">
        <v>99</v>
      </c>
      <c r="C96" s="132"/>
      <c r="D96" s="17" t="s">
        <v>61</v>
      </c>
      <c r="E96" s="8">
        <v>5</v>
      </c>
      <c r="F96" s="8">
        <v>1</v>
      </c>
      <c r="G96" s="8">
        <v>1</v>
      </c>
      <c r="H96" s="8">
        <v>1</v>
      </c>
      <c r="I96" s="17">
        <v>21</v>
      </c>
      <c r="J96" s="174">
        <v>1</v>
      </c>
      <c r="K96" s="117">
        <v>54</v>
      </c>
      <c r="L96" s="17"/>
      <c r="M96" s="144">
        <v>10.8</v>
      </c>
      <c r="N96" s="144">
        <v>11.21</v>
      </c>
      <c r="O96" s="144">
        <v>10.94</v>
      </c>
      <c r="P96" s="134">
        <v>548.45</v>
      </c>
      <c r="Q96" s="134">
        <v>6.24</v>
      </c>
      <c r="R96" s="157">
        <v>6</v>
      </c>
      <c r="S96" s="177">
        <v>41563</v>
      </c>
      <c r="T96" s="177">
        <v>41572</v>
      </c>
      <c r="U96" s="177">
        <v>41711</v>
      </c>
      <c r="V96" s="177">
        <v>41749</v>
      </c>
      <c r="W96" s="177">
        <v>41798</v>
      </c>
      <c r="X96" s="8">
        <f t="shared" si="47"/>
        <v>235</v>
      </c>
      <c r="Y96" s="8">
        <v>13.89</v>
      </c>
      <c r="Z96" s="147">
        <v>3</v>
      </c>
      <c r="AA96" s="8">
        <v>84</v>
      </c>
      <c r="AB96" s="147">
        <v>3</v>
      </c>
      <c r="AC96" s="8">
        <v>122.83</v>
      </c>
      <c r="AD96" s="8">
        <v>39.47</v>
      </c>
      <c r="AE96" s="181">
        <f t="shared" si="48"/>
        <v>32.13384352356916</v>
      </c>
      <c r="AF96" s="8">
        <v>45.9</v>
      </c>
      <c r="AG96" s="8"/>
      <c r="AH96" s="8">
        <v>3</v>
      </c>
      <c r="AI96" s="8"/>
      <c r="AJ96" s="8">
        <v>3</v>
      </c>
      <c r="AK96" s="8"/>
      <c r="AL96" s="8"/>
      <c r="AM96" s="8"/>
      <c r="AN96" s="8"/>
      <c r="AO96" s="8"/>
      <c r="AP96" s="8">
        <v>3</v>
      </c>
      <c r="AQ96" s="8"/>
      <c r="AR96" s="8"/>
      <c r="AS96" s="177">
        <v>41666</v>
      </c>
      <c r="AT96" s="8">
        <v>2</v>
      </c>
      <c r="AU96" s="177">
        <v>41694</v>
      </c>
      <c r="AV96" s="8">
        <v>1</v>
      </c>
      <c r="AW96" s="178"/>
      <c r="AX96" s="17"/>
      <c r="AY96" s="178"/>
      <c r="AZ96" s="17"/>
    </row>
    <row r="97" spans="1:52" s="128" customFormat="1" ht="18.75" customHeight="1">
      <c r="A97" s="16"/>
      <c r="B97" s="17" t="s">
        <v>99</v>
      </c>
      <c r="C97" s="132"/>
      <c r="D97" s="17" t="s">
        <v>62</v>
      </c>
      <c r="E97" s="8">
        <v>5</v>
      </c>
      <c r="F97" s="8">
        <v>1</v>
      </c>
      <c r="G97" s="8">
        <v>1</v>
      </c>
      <c r="H97" s="8">
        <v>3</v>
      </c>
      <c r="I97" s="8"/>
      <c r="J97" s="174">
        <v>1</v>
      </c>
      <c r="K97" s="117">
        <v>40.3</v>
      </c>
      <c r="L97" s="17"/>
      <c r="M97" s="144">
        <v>11.26</v>
      </c>
      <c r="N97" s="144">
        <v>11.48</v>
      </c>
      <c r="O97" s="144">
        <v>11.51</v>
      </c>
      <c r="P97" s="134">
        <v>528.6</v>
      </c>
      <c r="Q97" s="134">
        <v>0.7</v>
      </c>
      <c r="R97" s="157">
        <v>11</v>
      </c>
      <c r="S97" s="177">
        <v>41566</v>
      </c>
      <c r="T97" s="177">
        <v>41572</v>
      </c>
      <c r="U97" s="177">
        <v>41710</v>
      </c>
      <c r="V97" s="177">
        <v>41743</v>
      </c>
      <c r="W97" s="177">
        <v>41792</v>
      </c>
      <c r="X97" s="8">
        <f t="shared" si="47"/>
        <v>226</v>
      </c>
      <c r="Y97" s="8">
        <v>15.2</v>
      </c>
      <c r="Z97" s="147">
        <v>3</v>
      </c>
      <c r="AA97" s="8">
        <v>80</v>
      </c>
      <c r="AB97" s="147">
        <v>2</v>
      </c>
      <c r="AC97" s="8">
        <v>112</v>
      </c>
      <c r="AD97" s="8">
        <v>37.3</v>
      </c>
      <c r="AE97" s="181">
        <f t="shared" si="48"/>
        <v>33.30357142857142</v>
      </c>
      <c r="AF97" s="8">
        <v>35.9</v>
      </c>
      <c r="AG97" s="17"/>
      <c r="AH97" s="17"/>
      <c r="AI97" s="17"/>
      <c r="AJ97" s="17"/>
      <c r="AK97" s="17"/>
      <c r="AL97" s="17"/>
      <c r="AM97" s="8"/>
      <c r="AN97" s="8"/>
      <c r="AO97" s="17"/>
      <c r="AP97" s="17"/>
      <c r="AQ97" s="17">
        <v>10</v>
      </c>
      <c r="AR97" s="17">
        <v>3</v>
      </c>
      <c r="AS97" s="178">
        <v>41655</v>
      </c>
      <c r="AT97" s="17">
        <v>2</v>
      </c>
      <c r="AU97" s="177"/>
      <c r="AV97" s="8"/>
      <c r="AW97" s="178"/>
      <c r="AX97" s="17"/>
      <c r="AY97" s="178"/>
      <c r="AZ97" s="17"/>
    </row>
    <row r="98" spans="1:52" s="128" customFormat="1" ht="18.75" customHeight="1">
      <c r="A98" s="16"/>
      <c r="B98" s="17" t="s">
        <v>99</v>
      </c>
      <c r="C98" s="132"/>
      <c r="D98" s="17" t="s">
        <v>64</v>
      </c>
      <c r="E98" s="8" t="s">
        <v>103</v>
      </c>
      <c r="F98" s="8">
        <v>1</v>
      </c>
      <c r="G98" s="8">
        <v>1</v>
      </c>
      <c r="H98" s="8">
        <v>3</v>
      </c>
      <c r="I98" s="8">
        <v>5</v>
      </c>
      <c r="J98" s="66" t="s">
        <v>104</v>
      </c>
      <c r="K98" s="117">
        <v>44.9</v>
      </c>
      <c r="L98" s="8">
        <v>780</v>
      </c>
      <c r="M98" s="144">
        <v>11.36</v>
      </c>
      <c r="N98" s="144">
        <v>11.72</v>
      </c>
      <c r="O98" s="144">
        <v>11.41</v>
      </c>
      <c r="P98" s="134">
        <v>574.94</v>
      </c>
      <c r="Q98" s="134">
        <v>6.18</v>
      </c>
      <c r="R98" s="157">
        <v>6</v>
      </c>
      <c r="S98" s="177">
        <v>41563</v>
      </c>
      <c r="T98" s="177">
        <v>41570</v>
      </c>
      <c r="U98" s="177">
        <v>41711</v>
      </c>
      <c r="V98" s="177">
        <v>41742</v>
      </c>
      <c r="W98" s="177">
        <v>41796</v>
      </c>
      <c r="X98" s="8">
        <f t="shared" si="47"/>
        <v>233</v>
      </c>
      <c r="Y98" s="8">
        <v>16</v>
      </c>
      <c r="Z98" s="147">
        <v>3</v>
      </c>
      <c r="AA98" s="8">
        <v>83</v>
      </c>
      <c r="AB98" s="147">
        <v>2</v>
      </c>
      <c r="AC98" s="8">
        <v>97.9</v>
      </c>
      <c r="AD98" s="8">
        <v>40.2</v>
      </c>
      <c r="AE98" s="181">
        <f t="shared" si="48"/>
        <v>41.062308478038815</v>
      </c>
      <c r="AF98" s="8">
        <v>37.4</v>
      </c>
      <c r="AG98" s="8"/>
      <c r="AH98" s="8">
        <v>1</v>
      </c>
      <c r="AI98" s="8"/>
      <c r="AJ98" s="8">
        <v>1</v>
      </c>
      <c r="AK98" s="8"/>
      <c r="AL98" s="8"/>
      <c r="AM98" s="8"/>
      <c r="AN98" s="8"/>
      <c r="AO98" s="8">
        <v>0</v>
      </c>
      <c r="AP98" s="8">
        <v>1</v>
      </c>
      <c r="AQ98" s="8">
        <v>10</v>
      </c>
      <c r="AR98" s="8">
        <v>2</v>
      </c>
      <c r="AS98" s="177">
        <v>41660</v>
      </c>
      <c r="AT98" s="8">
        <v>1</v>
      </c>
      <c r="AU98" s="177"/>
      <c r="AV98" s="8"/>
      <c r="AW98" s="177"/>
      <c r="AX98" s="8"/>
      <c r="AY98" s="177"/>
      <c r="AZ98" s="8"/>
    </row>
    <row r="99" spans="1:52" s="129" customFormat="1" ht="18.75" customHeight="1">
      <c r="A99" s="16"/>
      <c r="B99" s="17" t="s">
        <v>99</v>
      </c>
      <c r="C99" s="132"/>
      <c r="D99" s="17" t="s">
        <v>65</v>
      </c>
      <c r="E99" s="8">
        <v>5</v>
      </c>
      <c r="F99" s="8">
        <v>1</v>
      </c>
      <c r="G99" s="8">
        <v>1</v>
      </c>
      <c r="H99" s="8">
        <v>3</v>
      </c>
      <c r="I99" s="8"/>
      <c r="J99" s="174">
        <v>1</v>
      </c>
      <c r="K99" s="117">
        <v>38.7</v>
      </c>
      <c r="L99" s="8"/>
      <c r="M99" s="144">
        <v>11.3</v>
      </c>
      <c r="N99" s="144">
        <v>9.5</v>
      </c>
      <c r="O99" s="144">
        <v>10.8</v>
      </c>
      <c r="P99" s="134">
        <v>526.82</v>
      </c>
      <c r="Q99" s="134">
        <v>12.4</v>
      </c>
      <c r="R99" s="157">
        <v>3</v>
      </c>
      <c r="S99" s="177">
        <v>41561</v>
      </c>
      <c r="T99" s="177">
        <v>41572</v>
      </c>
      <c r="U99" s="177"/>
      <c r="V99" s="177">
        <v>41745</v>
      </c>
      <c r="W99" s="177">
        <v>41795</v>
      </c>
      <c r="X99" s="8">
        <f t="shared" si="47"/>
        <v>234</v>
      </c>
      <c r="Y99" s="8">
        <v>18</v>
      </c>
      <c r="Z99" s="147">
        <v>3</v>
      </c>
      <c r="AA99" s="8">
        <v>85.3</v>
      </c>
      <c r="AB99" s="147">
        <v>3</v>
      </c>
      <c r="AC99" s="8">
        <v>107.33</v>
      </c>
      <c r="AD99" s="8">
        <v>41.1</v>
      </c>
      <c r="AE99" s="181">
        <f t="shared" si="48"/>
        <v>38.29311469300289</v>
      </c>
      <c r="AF99" s="8">
        <v>33.1</v>
      </c>
      <c r="AG99" s="8">
        <v>3</v>
      </c>
      <c r="AH99" s="8">
        <v>5</v>
      </c>
      <c r="AI99" s="8"/>
      <c r="AJ99" s="8">
        <v>3</v>
      </c>
      <c r="AK99" s="17"/>
      <c r="AL99" s="17"/>
      <c r="AM99" s="17"/>
      <c r="AN99" s="17"/>
      <c r="AO99" s="17"/>
      <c r="AP99" s="17">
        <v>2</v>
      </c>
      <c r="AQ99" s="17"/>
      <c r="AR99" s="17"/>
      <c r="AS99" s="178"/>
      <c r="AT99" s="17"/>
      <c r="AU99" s="177"/>
      <c r="AV99" s="8"/>
      <c r="AW99" s="178"/>
      <c r="AX99" s="17"/>
      <c r="AY99" s="178"/>
      <c r="AZ99" s="17"/>
    </row>
    <row r="100" spans="1:52" s="129" customFormat="1" ht="18.75" customHeight="1">
      <c r="A100" s="16"/>
      <c r="B100" s="17" t="s">
        <v>99</v>
      </c>
      <c r="C100" s="132"/>
      <c r="D100" s="17" t="s">
        <v>66</v>
      </c>
      <c r="E100" s="8">
        <v>5</v>
      </c>
      <c r="F100" s="8">
        <v>1</v>
      </c>
      <c r="G100" s="8">
        <v>1</v>
      </c>
      <c r="H100" s="8">
        <v>3</v>
      </c>
      <c r="I100" s="8"/>
      <c r="J100" s="174">
        <v>1</v>
      </c>
      <c r="K100" s="117">
        <v>46.7</v>
      </c>
      <c r="L100" s="17"/>
      <c r="M100" s="144">
        <v>12.06</v>
      </c>
      <c r="N100" s="144">
        <v>11.67</v>
      </c>
      <c r="O100" s="144">
        <v>11.64</v>
      </c>
      <c r="P100" s="134">
        <v>589.5</v>
      </c>
      <c r="Q100" s="134">
        <v>4.28</v>
      </c>
      <c r="R100" s="157">
        <v>8</v>
      </c>
      <c r="S100" s="177">
        <v>41567</v>
      </c>
      <c r="T100" s="177">
        <v>41574</v>
      </c>
      <c r="U100" s="177">
        <v>41714</v>
      </c>
      <c r="V100" s="177">
        <v>41743</v>
      </c>
      <c r="W100" s="177">
        <v>41793</v>
      </c>
      <c r="X100" s="8">
        <f t="shared" si="47"/>
        <v>226</v>
      </c>
      <c r="Y100" s="8">
        <v>14</v>
      </c>
      <c r="Z100" s="147">
        <v>1</v>
      </c>
      <c r="AA100" s="8">
        <v>78</v>
      </c>
      <c r="AB100" s="147">
        <v>2</v>
      </c>
      <c r="AC100" s="8">
        <v>86.17</v>
      </c>
      <c r="AD100" s="8">
        <v>37.33</v>
      </c>
      <c r="AE100" s="181">
        <f t="shared" si="48"/>
        <v>43.321341534176625</v>
      </c>
      <c r="AF100" s="8">
        <v>40.3</v>
      </c>
      <c r="AG100" s="8">
        <v>4.02</v>
      </c>
      <c r="AH100" s="8"/>
      <c r="AI100" s="8">
        <v>100</v>
      </c>
      <c r="AJ100" s="8">
        <v>58.7</v>
      </c>
      <c r="AK100" s="17"/>
      <c r="AL100" s="17"/>
      <c r="AM100" s="17"/>
      <c r="AN100" s="17"/>
      <c r="AO100" s="8">
        <v>60</v>
      </c>
      <c r="AP100" s="8">
        <v>37.7</v>
      </c>
      <c r="AQ100" s="8">
        <v>15</v>
      </c>
      <c r="AR100" s="8">
        <v>3</v>
      </c>
      <c r="AS100" s="177">
        <v>41663</v>
      </c>
      <c r="AT100" s="43" t="s">
        <v>63</v>
      </c>
      <c r="AU100" s="177">
        <v>41700</v>
      </c>
      <c r="AV100" s="43" t="s">
        <v>59</v>
      </c>
      <c r="AW100" s="177"/>
      <c r="AX100" s="8"/>
      <c r="AY100" s="177"/>
      <c r="AZ100" s="8"/>
    </row>
    <row r="101" spans="1:52" s="128" customFormat="1" ht="18.75" customHeight="1">
      <c r="A101" s="16"/>
      <c r="B101" s="17" t="s">
        <v>99</v>
      </c>
      <c r="C101" s="132"/>
      <c r="D101" s="17" t="s">
        <v>67</v>
      </c>
      <c r="E101" s="8">
        <v>5</v>
      </c>
      <c r="F101" s="8">
        <v>1</v>
      </c>
      <c r="G101" s="8">
        <v>1</v>
      </c>
      <c r="H101" s="8">
        <v>3</v>
      </c>
      <c r="I101" s="8"/>
      <c r="J101" s="174">
        <v>3</v>
      </c>
      <c r="K101" s="117">
        <v>41.4</v>
      </c>
      <c r="L101" s="17"/>
      <c r="M101" s="144">
        <v>12.25</v>
      </c>
      <c r="N101" s="144">
        <v>11.65</v>
      </c>
      <c r="O101" s="144">
        <v>12.2</v>
      </c>
      <c r="P101" s="134">
        <v>601.65</v>
      </c>
      <c r="Q101" s="134">
        <v>3.89</v>
      </c>
      <c r="R101" s="157">
        <v>9</v>
      </c>
      <c r="S101" s="177">
        <v>41567</v>
      </c>
      <c r="T101" s="177">
        <v>41577</v>
      </c>
      <c r="U101" s="177"/>
      <c r="V101" s="177">
        <v>41749</v>
      </c>
      <c r="W101" s="177">
        <v>41795</v>
      </c>
      <c r="X101" s="8">
        <f t="shared" si="47"/>
        <v>228</v>
      </c>
      <c r="Y101" s="8">
        <v>15.33</v>
      </c>
      <c r="Z101" s="147">
        <v>1</v>
      </c>
      <c r="AA101" s="8">
        <v>77.1</v>
      </c>
      <c r="AB101" s="147">
        <v>2</v>
      </c>
      <c r="AC101" s="8">
        <v>137.67</v>
      </c>
      <c r="AD101" s="8">
        <v>43.33</v>
      </c>
      <c r="AE101" s="181">
        <f t="shared" si="48"/>
        <v>31.473814193360937</v>
      </c>
      <c r="AF101" s="8">
        <v>29.6</v>
      </c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7"/>
      <c r="AT101" s="8"/>
      <c r="AU101" s="177"/>
      <c r="AV101" s="8"/>
      <c r="AW101" s="178"/>
      <c r="AX101" s="17"/>
      <c r="AY101" s="178"/>
      <c r="AZ101" s="17"/>
    </row>
    <row r="102" spans="1:52" s="128" customFormat="1" ht="18.75" customHeight="1">
      <c r="A102" s="16"/>
      <c r="B102" s="17" t="s">
        <v>99</v>
      </c>
      <c r="C102" s="132"/>
      <c r="D102" s="17" t="s">
        <v>68</v>
      </c>
      <c r="E102" s="8">
        <v>5</v>
      </c>
      <c r="F102" s="8">
        <v>1</v>
      </c>
      <c r="G102" s="8">
        <v>1</v>
      </c>
      <c r="H102" s="8">
        <v>1</v>
      </c>
      <c r="I102" s="8"/>
      <c r="J102" s="174">
        <v>1</v>
      </c>
      <c r="K102" s="117">
        <v>44.7</v>
      </c>
      <c r="L102" s="8">
        <v>779</v>
      </c>
      <c r="M102" s="144">
        <v>14.21</v>
      </c>
      <c r="N102" s="144">
        <v>14.05</v>
      </c>
      <c r="O102" s="144">
        <v>14</v>
      </c>
      <c r="P102" s="134">
        <v>667.02</v>
      </c>
      <c r="Q102" s="134">
        <v>5.78</v>
      </c>
      <c r="R102" s="8">
        <v>3</v>
      </c>
      <c r="S102" s="177">
        <v>41567</v>
      </c>
      <c r="T102" s="177">
        <v>41576</v>
      </c>
      <c r="U102" s="177"/>
      <c r="V102" s="177">
        <v>41744</v>
      </c>
      <c r="W102" s="177">
        <v>41796</v>
      </c>
      <c r="X102" s="8">
        <f t="shared" si="47"/>
        <v>229</v>
      </c>
      <c r="Y102" s="8">
        <v>18.4</v>
      </c>
      <c r="Z102" s="147">
        <v>3</v>
      </c>
      <c r="AA102" s="8">
        <v>86</v>
      </c>
      <c r="AB102" s="147">
        <v>2</v>
      </c>
      <c r="AC102" s="8">
        <v>132.7</v>
      </c>
      <c r="AD102" s="8">
        <v>45.92</v>
      </c>
      <c r="AE102" s="181">
        <f t="shared" si="48"/>
        <v>34.6043707611153</v>
      </c>
      <c r="AF102" s="8">
        <v>35.6</v>
      </c>
      <c r="AG102" s="8" t="s">
        <v>105</v>
      </c>
      <c r="AH102" s="8"/>
      <c r="AI102" s="8"/>
      <c r="AJ102" s="43" t="s">
        <v>58</v>
      </c>
      <c r="AK102" s="17"/>
      <c r="AL102" s="17"/>
      <c r="AM102" s="8"/>
      <c r="AN102" s="17"/>
      <c r="AO102" s="17"/>
      <c r="AP102" s="17"/>
      <c r="AQ102" s="8"/>
      <c r="AR102" s="8"/>
      <c r="AS102" s="177">
        <v>41660</v>
      </c>
      <c r="AT102" s="8">
        <v>2</v>
      </c>
      <c r="AU102" s="177">
        <v>41682</v>
      </c>
      <c r="AV102" s="8">
        <v>2</v>
      </c>
      <c r="AW102" s="177"/>
      <c r="AX102" s="8"/>
      <c r="AY102" s="177"/>
      <c r="AZ102" s="8"/>
    </row>
    <row r="103" spans="1:52" s="128" customFormat="1" ht="18.75" customHeight="1">
      <c r="A103" s="16"/>
      <c r="B103" s="17" t="s">
        <v>99</v>
      </c>
      <c r="C103" s="132"/>
      <c r="D103" s="19" t="s">
        <v>106</v>
      </c>
      <c r="E103" s="132">
        <f aca="true" t="shared" si="49" ref="E103:H103">AVERAGE(E94)</f>
        <v>5</v>
      </c>
      <c r="F103" s="132">
        <f t="shared" si="49"/>
        <v>1</v>
      </c>
      <c r="G103" s="132">
        <f t="shared" si="49"/>
        <v>1</v>
      </c>
      <c r="H103" s="132">
        <f t="shared" si="49"/>
        <v>3</v>
      </c>
      <c r="I103" s="145">
        <f>29/3</f>
        <v>9.666666666666666</v>
      </c>
      <c r="J103" s="175">
        <f>AVERAGE(J94)</f>
        <v>3</v>
      </c>
      <c r="K103" s="145">
        <f>AVERAGE(K94:K102)</f>
        <v>44.3111111111111</v>
      </c>
      <c r="L103" s="145">
        <f>AVERAGE(L94:L102)</f>
        <v>778</v>
      </c>
      <c r="M103" s="176"/>
      <c r="N103" s="176"/>
      <c r="O103" s="176"/>
      <c r="P103" s="146">
        <v>584.4</v>
      </c>
      <c r="Q103" s="146">
        <v>6.41</v>
      </c>
      <c r="R103" s="132">
        <v>4</v>
      </c>
      <c r="S103" s="179">
        <f aca="true" t="shared" si="50" ref="S103:Y103">AVERAGE(S94:S102)</f>
        <v>41563.666666666664</v>
      </c>
      <c r="T103" s="179">
        <f t="shared" si="50"/>
        <v>41571.88888888889</v>
      </c>
      <c r="U103" s="179">
        <f t="shared" si="50"/>
        <v>41713</v>
      </c>
      <c r="V103" s="179">
        <f t="shared" si="50"/>
        <v>41745</v>
      </c>
      <c r="W103" s="179">
        <f t="shared" si="50"/>
        <v>41794.666666666664</v>
      </c>
      <c r="X103" s="180">
        <f t="shared" si="50"/>
        <v>231</v>
      </c>
      <c r="Y103" s="180">
        <f t="shared" si="50"/>
        <v>15.69111111111111</v>
      </c>
      <c r="Z103" s="182">
        <v>3</v>
      </c>
      <c r="AA103" s="180">
        <f aca="true" t="shared" si="51" ref="AA103:AF103">AVERAGE(AA94:AA102)</f>
        <v>81.48888888888888</v>
      </c>
      <c r="AB103" s="182">
        <v>2</v>
      </c>
      <c r="AC103" s="180">
        <f t="shared" si="51"/>
        <v>110.1888888888889</v>
      </c>
      <c r="AD103" s="180">
        <f t="shared" si="51"/>
        <v>41.52777777777778</v>
      </c>
      <c r="AE103" s="180">
        <f t="shared" si="51"/>
        <v>38.39175822894455</v>
      </c>
      <c r="AF103" s="180">
        <f t="shared" si="51"/>
        <v>36.96666666666667</v>
      </c>
      <c r="AG103" s="8"/>
      <c r="AH103" s="8"/>
      <c r="AI103" s="8"/>
      <c r="AJ103" s="43"/>
      <c r="AK103" s="17"/>
      <c r="AL103" s="17"/>
      <c r="AM103" s="8"/>
      <c r="AN103" s="17"/>
      <c r="AO103" s="17"/>
      <c r="AP103" s="17"/>
      <c r="AQ103" s="8"/>
      <c r="AR103" s="8"/>
      <c r="AS103" s="177"/>
      <c r="AT103" s="8"/>
      <c r="AU103" s="177"/>
      <c r="AV103" s="8"/>
      <c r="AW103" s="177"/>
      <c r="AX103" s="8"/>
      <c r="AY103" s="177"/>
      <c r="AZ103" s="8"/>
    </row>
    <row r="104" spans="1:52" s="127" customFormat="1" ht="13.5">
      <c r="A104" s="16"/>
      <c r="B104" s="169" t="s">
        <v>87</v>
      </c>
      <c r="C104" s="170" t="s">
        <v>98</v>
      </c>
      <c r="D104" s="8" t="s">
        <v>88</v>
      </c>
      <c r="E104" s="24">
        <v>5</v>
      </c>
      <c r="F104" s="24">
        <v>1</v>
      </c>
      <c r="G104" s="24">
        <v>1</v>
      </c>
      <c r="H104" s="24">
        <v>3</v>
      </c>
      <c r="I104" s="24"/>
      <c r="J104" s="24">
        <v>1</v>
      </c>
      <c r="K104" s="24">
        <v>45.2</v>
      </c>
      <c r="L104" s="24"/>
      <c r="M104" s="24">
        <v>140</v>
      </c>
      <c r="N104" s="24">
        <v>137</v>
      </c>
      <c r="O104" s="24">
        <v>138.5</v>
      </c>
      <c r="P104" s="24">
        <v>637.1</v>
      </c>
      <c r="Q104" s="24">
        <v>11.1</v>
      </c>
      <c r="R104" s="24">
        <v>1</v>
      </c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</row>
    <row r="105" spans="1:52" s="127" customFormat="1" ht="13.5">
      <c r="A105" s="16"/>
      <c r="B105" s="169" t="s">
        <v>87</v>
      </c>
      <c r="C105" s="170"/>
      <c r="D105" s="8" t="s">
        <v>89</v>
      </c>
      <c r="E105" s="24">
        <v>5</v>
      </c>
      <c r="F105" s="24">
        <v>1</v>
      </c>
      <c r="G105" s="24">
        <v>1</v>
      </c>
      <c r="H105" s="24">
        <v>3</v>
      </c>
      <c r="I105" s="24">
        <v>1</v>
      </c>
      <c r="J105" s="24">
        <v>1</v>
      </c>
      <c r="K105" s="24">
        <v>43.9</v>
      </c>
      <c r="L105" s="24"/>
      <c r="M105" s="24">
        <v>176.24</v>
      </c>
      <c r="N105" s="24">
        <v>180.32</v>
      </c>
      <c r="O105" s="24">
        <v>178.28</v>
      </c>
      <c r="P105" s="24">
        <v>594.28</v>
      </c>
      <c r="Q105" s="24">
        <v>6.75</v>
      </c>
      <c r="R105" s="24">
        <v>3</v>
      </c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</row>
    <row r="106" spans="1:52" s="127" customFormat="1" ht="13.5">
      <c r="A106" s="16"/>
      <c r="B106" s="169" t="s">
        <v>87</v>
      </c>
      <c r="C106" s="170"/>
      <c r="D106" s="8" t="s">
        <v>90</v>
      </c>
      <c r="E106" s="24">
        <v>1</v>
      </c>
      <c r="F106" s="24">
        <v>1</v>
      </c>
      <c r="G106" s="24">
        <v>1</v>
      </c>
      <c r="H106" s="24">
        <v>1</v>
      </c>
      <c r="I106" s="24"/>
      <c r="J106" s="24">
        <v>3</v>
      </c>
      <c r="K106" s="24">
        <v>39.6</v>
      </c>
      <c r="L106" s="24"/>
      <c r="M106" s="24">
        <v>128.2</v>
      </c>
      <c r="N106" s="24">
        <v>127.3</v>
      </c>
      <c r="O106" s="24">
        <v>127.75</v>
      </c>
      <c r="P106" s="24">
        <v>511</v>
      </c>
      <c r="Q106" s="24">
        <v>5.14</v>
      </c>
      <c r="R106" s="24">
        <v>3</v>
      </c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</row>
    <row r="107" spans="1:52" s="127" customFormat="1" ht="13.5">
      <c r="A107" s="16"/>
      <c r="B107" s="169" t="s">
        <v>87</v>
      </c>
      <c r="C107" s="170"/>
      <c r="D107" s="8" t="s">
        <v>91</v>
      </c>
      <c r="E107" s="24">
        <v>5</v>
      </c>
      <c r="F107" s="24">
        <v>1</v>
      </c>
      <c r="G107" s="24">
        <v>1</v>
      </c>
      <c r="H107" s="24">
        <v>1</v>
      </c>
      <c r="I107" s="24"/>
      <c r="J107" s="24">
        <v>1</v>
      </c>
      <c r="K107" s="24">
        <v>42.5</v>
      </c>
      <c r="L107" s="24">
        <v>803</v>
      </c>
      <c r="M107" s="24">
        <v>119.4</v>
      </c>
      <c r="N107" s="24">
        <v>115.35</v>
      </c>
      <c r="O107" s="24">
        <v>117.38</v>
      </c>
      <c r="P107" s="24">
        <v>586.88</v>
      </c>
      <c r="Q107" s="24">
        <v>7.11</v>
      </c>
      <c r="R107" s="24">
        <v>1</v>
      </c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</row>
    <row r="108" spans="1:52" s="127" customFormat="1" ht="13.5">
      <c r="A108" s="16"/>
      <c r="B108" s="169" t="s">
        <v>87</v>
      </c>
      <c r="C108" s="170"/>
      <c r="D108" s="8" t="s">
        <v>92</v>
      </c>
      <c r="E108" s="24">
        <v>5</v>
      </c>
      <c r="F108" s="24">
        <v>1</v>
      </c>
      <c r="G108" s="24">
        <v>1</v>
      </c>
      <c r="H108" s="24">
        <v>3</v>
      </c>
      <c r="I108" s="24">
        <v>5</v>
      </c>
      <c r="J108" s="24">
        <v>1</v>
      </c>
      <c r="K108" s="24">
        <v>41</v>
      </c>
      <c r="L108" s="24">
        <v>804</v>
      </c>
      <c r="M108" s="24">
        <v>128.05</v>
      </c>
      <c r="N108" s="24">
        <v>124.85</v>
      </c>
      <c r="O108" s="24">
        <v>126.45</v>
      </c>
      <c r="P108" s="24">
        <v>561.4</v>
      </c>
      <c r="Q108" s="24">
        <v>9.07</v>
      </c>
      <c r="R108" s="24">
        <v>2</v>
      </c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</row>
    <row r="109" spans="1:52" s="127" customFormat="1" ht="13.5">
      <c r="A109" s="16"/>
      <c r="B109" s="169" t="s">
        <v>87</v>
      </c>
      <c r="C109" s="170"/>
      <c r="D109" s="8" t="s">
        <v>62</v>
      </c>
      <c r="E109" s="24">
        <v>5</v>
      </c>
      <c r="F109" s="24">
        <v>1</v>
      </c>
      <c r="G109" s="24">
        <v>1</v>
      </c>
      <c r="H109" s="24">
        <v>3</v>
      </c>
      <c r="I109" s="24"/>
      <c r="J109" s="24">
        <v>1</v>
      </c>
      <c r="K109" s="24">
        <v>40.8</v>
      </c>
      <c r="L109" s="24"/>
      <c r="M109" s="24">
        <v>214.2</v>
      </c>
      <c r="N109" s="24">
        <v>221.1</v>
      </c>
      <c r="O109" s="24">
        <v>217.65</v>
      </c>
      <c r="P109" s="24">
        <v>537.4</v>
      </c>
      <c r="Q109" s="24">
        <v>0.5</v>
      </c>
      <c r="R109" s="24">
        <v>5</v>
      </c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</row>
    <row r="110" spans="1:52" s="127" customFormat="1" ht="13.5">
      <c r="A110" s="16"/>
      <c r="B110" s="169" t="s">
        <v>87</v>
      </c>
      <c r="C110" s="170"/>
      <c r="D110" s="8" t="s">
        <v>93</v>
      </c>
      <c r="E110" s="24">
        <v>1</v>
      </c>
      <c r="F110" s="24">
        <v>1</v>
      </c>
      <c r="G110" s="24">
        <v>1</v>
      </c>
      <c r="H110" s="24">
        <v>1</v>
      </c>
      <c r="I110" s="24"/>
      <c r="J110" s="24">
        <v>1</v>
      </c>
      <c r="K110" s="24">
        <v>39.9</v>
      </c>
      <c r="L110" s="24"/>
      <c r="M110" s="24">
        <v>133.37</v>
      </c>
      <c r="N110" s="172">
        <v>133.08</v>
      </c>
      <c r="O110" s="24">
        <v>133.22</v>
      </c>
      <c r="P110" s="172">
        <v>563.94</v>
      </c>
      <c r="Q110" s="24">
        <v>3.54</v>
      </c>
      <c r="R110" s="24">
        <v>2</v>
      </c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</row>
    <row r="111" spans="1:52" s="127" customFormat="1" ht="13.5">
      <c r="A111" s="16"/>
      <c r="B111" s="169" t="s">
        <v>87</v>
      </c>
      <c r="C111" s="170"/>
      <c r="D111" s="8" t="s">
        <v>94</v>
      </c>
      <c r="E111" s="24">
        <v>5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45.6</v>
      </c>
      <c r="L111" s="24"/>
      <c r="M111" s="24">
        <v>160.6</v>
      </c>
      <c r="N111" s="24">
        <v>150.2</v>
      </c>
      <c r="O111" s="24">
        <v>155.4</v>
      </c>
      <c r="P111" s="172">
        <v>518.03</v>
      </c>
      <c r="Q111" s="24">
        <v>8.9</v>
      </c>
      <c r="R111" s="24">
        <v>1</v>
      </c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</row>
    <row r="112" spans="1:52" s="127" customFormat="1" ht="13.5">
      <c r="A112" s="16"/>
      <c r="B112" s="169" t="s">
        <v>87</v>
      </c>
      <c r="C112" s="170"/>
      <c r="D112" s="8" t="s">
        <v>95</v>
      </c>
      <c r="E112" s="24">
        <v>5</v>
      </c>
      <c r="F112" s="24">
        <v>1</v>
      </c>
      <c r="G112" s="24">
        <v>1</v>
      </c>
      <c r="H112" s="24">
        <v>3</v>
      </c>
      <c r="I112" s="24"/>
      <c r="J112" s="24">
        <v>3</v>
      </c>
      <c r="K112" s="24">
        <v>42.3</v>
      </c>
      <c r="L112" s="24"/>
      <c r="M112" s="24">
        <v>130.05</v>
      </c>
      <c r="N112" s="24">
        <v>135.22</v>
      </c>
      <c r="O112" s="24">
        <v>132.64</v>
      </c>
      <c r="P112" s="172">
        <v>591.76</v>
      </c>
      <c r="Q112" s="24">
        <v>9.5</v>
      </c>
      <c r="R112" s="24">
        <v>2</v>
      </c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</row>
    <row r="113" spans="1:52" s="127" customFormat="1" ht="13.5">
      <c r="A113" s="16"/>
      <c r="B113" s="169" t="s">
        <v>87</v>
      </c>
      <c r="C113" s="170"/>
      <c r="D113" s="8" t="s">
        <v>96</v>
      </c>
      <c r="E113" s="24">
        <v>5</v>
      </c>
      <c r="F113" s="24">
        <v>1</v>
      </c>
      <c r="G113" s="24">
        <v>1</v>
      </c>
      <c r="H113" s="24">
        <v>3</v>
      </c>
      <c r="I113" s="24">
        <v>5</v>
      </c>
      <c r="J113" s="24">
        <v>1</v>
      </c>
      <c r="K113" s="24">
        <v>40.83</v>
      </c>
      <c r="L113" s="24"/>
      <c r="M113" s="24">
        <v>129.1</v>
      </c>
      <c r="N113" s="24">
        <v>126.6</v>
      </c>
      <c r="O113" s="24">
        <v>127.85</v>
      </c>
      <c r="P113" s="172">
        <v>493.25</v>
      </c>
      <c r="Q113" s="24">
        <v>9.08</v>
      </c>
      <c r="R113" s="24">
        <v>1</v>
      </c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</row>
    <row r="114" spans="1:52" s="127" customFormat="1" ht="13.5">
      <c r="A114" s="16"/>
      <c r="B114" s="169" t="s">
        <v>87</v>
      </c>
      <c r="C114" s="170"/>
      <c r="D114" s="132" t="s">
        <v>97</v>
      </c>
      <c r="E114" s="131"/>
      <c r="F114" s="131"/>
      <c r="G114" s="131"/>
      <c r="H114" s="131"/>
      <c r="I114" s="131"/>
      <c r="J114" s="131"/>
      <c r="K114" s="173">
        <v>42.2</v>
      </c>
      <c r="L114" s="173"/>
      <c r="M114" s="131"/>
      <c r="N114" s="131"/>
      <c r="O114" s="131"/>
      <c r="P114" s="173">
        <v>559.5</v>
      </c>
      <c r="Q114" s="173">
        <v>7.07</v>
      </c>
      <c r="R114" s="131">
        <v>1</v>
      </c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</row>
    <row r="115" spans="1:52" s="126" customFormat="1" ht="18.75" customHeight="1">
      <c r="A115" s="19" t="s">
        <v>107</v>
      </c>
      <c r="B115" s="16" t="s">
        <v>73</v>
      </c>
      <c r="C115" s="131" t="s">
        <v>80</v>
      </c>
      <c r="D115" s="17" t="s">
        <v>55</v>
      </c>
      <c r="E115" s="8">
        <v>5</v>
      </c>
      <c r="F115" s="8">
        <v>1</v>
      </c>
      <c r="G115" s="8">
        <v>1</v>
      </c>
      <c r="H115" s="8">
        <v>1</v>
      </c>
      <c r="I115" s="8"/>
      <c r="J115" s="8">
        <v>1</v>
      </c>
      <c r="K115" s="117">
        <v>38.9</v>
      </c>
      <c r="L115" s="8">
        <v>772</v>
      </c>
      <c r="M115" s="144">
        <v>7.915</v>
      </c>
      <c r="N115" s="144">
        <v>8.52</v>
      </c>
      <c r="O115" s="144">
        <v>8.905</v>
      </c>
      <c r="P115" s="134">
        <v>563.11</v>
      </c>
      <c r="Q115" s="8">
        <v>3.92</v>
      </c>
      <c r="R115" s="8">
        <v>4</v>
      </c>
      <c r="S115" s="151">
        <v>41193</v>
      </c>
      <c r="T115" s="151">
        <v>41565</v>
      </c>
      <c r="U115" s="155">
        <v>41386</v>
      </c>
      <c r="V115" s="151">
        <v>41388</v>
      </c>
      <c r="W115" s="151">
        <v>41429</v>
      </c>
      <c r="X115" s="24">
        <f aca="true" t="shared" si="52" ref="X115:X123">W115-S115</f>
        <v>236</v>
      </c>
      <c r="Y115" s="24">
        <v>15.1</v>
      </c>
      <c r="Z115" s="149" t="s">
        <v>81</v>
      </c>
      <c r="AA115" s="24">
        <v>95</v>
      </c>
      <c r="AB115" s="149">
        <v>4</v>
      </c>
      <c r="AC115" s="24">
        <v>136.4</v>
      </c>
      <c r="AD115" s="24">
        <v>46.9</v>
      </c>
      <c r="AE115" s="99">
        <f aca="true" t="shared" si="53" ref="AE115:AE123">AD115/AC115*100</f>
        <v>34.3841642228739</v>
      </c>
      <c r="AF115" s="24">
        <v>33.5</v>
      </c>
      <c r="AG115" s="17"/>
      <c r="AH115" s="17"/>
      <c r="AI115" s="8"/>
      <c r="AJ115" s="8">
        <v>4</v>
      </c>
      <c r="AK115" s="17"/>
      <c r="AL115" s="17"/>
      <c r="AM115" s="8"/>
      <c r="AN115" s="8"/>
      <c r="AO115" s="17"/>
      <c r="AP115" s="8">
        <v>3</v>
      </c>
      <c r="AQ115" s="8">
        <v>90</v>
      </c>
      <c r="AR115" s="8">
        <v>5</v>
      </c>
      <c r="AS115" s="150">
        <v>41634</v>
      </c>
      <c r="AT115" s="8">
        <v>2</v>
      </c>
      <c r="AU115" s="150">
        <v>41353</v>
      </c>
      <c r="AV115" s="8" t="s">
        <v>71</v>
      </c>
      <c r="AW115" s="168"/>
      <c r="AX115" s="17"/>
      <c r="AY115" s="168"/>
      <c r="AZ115" s="17"/>
    </row>
    <row r="116" spans="1:52" s="126" customFormat="1" ht="18.75" customHeight="1">
      <c r="A116" s="19"/>
      <c r="B116" s="16" t="s">
        <v>73</v>
      </c>
      <c r="C116" s="131"/>
      <c r="D116" s="17" t="s">
        <v>57</v>
      </c>
      <c r="E116" s="8">
        <v>5</v>
      </c>
      <c r="F116" s="8">
        <v>1</v>
      </c>
      <c r="G116" s="8">
        <v>1</v>
      </c>
      <c r="H116" s="8">
        <v>3</v>
      </c>
      <c r="I116" s="8">
        <v>0</v>
      </c>
      <c r="J116" s="8">
        <v>1</v>
      </c>
      <c r="K116" s="117">
        <v>39.9</v>
      </c>
      <c r="L116" s="8"/>
      <c r="M116" s="144">
        <v>9.34</v>
      </c>
      <c r="N116" s="144">
        <v>9.19</v>
      </c>
      <c r="O116" s="144">
        <v>9.49</v>
      </c>
      <c r="P116" s="134">
        <v>467.24</v>
      </c>
      <c r="Q116" s="8">
        <v>4.73</v>
      </c>
      <c r="R116" s="8">
        <v>10</v>
      </c>
      <c r="S116" s="151">
        <v>41200</v>
      </c>
      <c r="T116" s="151">
        <v>41572</v>
      </c>
      <c r="U116" s="151">
        <v>41386</v>
      </c>
      <c r="V116" s="151">
        <v>41389</v>
      </c>
      <c r="W116" s="151">
        <v>41429</v>
      </c>
      <c r="X116" s="24">
        <f t="shared" si="52"/>
        <v>229</v>
      </c>
      <c r="Y116" s="24">
        <v>14.6</v>
      </c>
      <c r="Z116" s="149">
        <v>3</v>
      </c>
      <c r="AA116" s="24">
        <v>64.3</v>
      </c>
      <c r="AB116" s="149">
        <v>2</v>
      </c>
      <c r="AC116" s="24">
        <v>112.3</v>
      </c>
      <c r="AD116" s="24">
        <v>41.1</v>
      </c>
      <c r="AE116" s="99">
        <f t="shared" si="53"/>
        <v>36.59839715048977</v>
      </c>
      <c r="AF116" s="24">
        <v>33.1</v>
      </c>
      <c r="AG116" s="8"/>
      <c r="AH116" s="8">
        <v>1</v>
      </c>
      <c r="AI116" s="8"/>
      <c r="AJ116" s="8">
        <v>1</v>
      </c>
      <c r="AK116" s="8"/>
      <c r="AL116" s="8">
        <v>0</v>
      </c>
      <c r="AM116" s="8"/>
      <c r="AN116" s="8">
        <v>0</v>
      </c>
      <c r="AO116" s="8"/>
      <c r="AP116" s="8">
        <v>2</v>
      </c>
      <c r="AQ116" s="8"/>
      <c r="AR116" s="8">
        <v>0</v>
      </c>
      <c r="AS116" s="150">
        <v>41320</v>
      </c>
      <c r="AT116" s="8">
        <v>2</v>
      </c>
      <c r="AU116" s="150">
        <v>41385</v>
      </c>
      <c r="AV116" s="8">
        <v>2</v>
      </c>
      <c r="AW116" s="150">
        <v>41358</v>
      </c>
      <c r="AX116" s="8">
        <v>2</v>
      </c>
      <c r="AY116" s="168"/>
      <c r="AZ116" s="17"/>
    </row>
    <row r="117" spans="1:52" s="125" customFormat="1" ht="18.75" customHeight="1">
      <c r="A117" s="19"/>
      <c r="B117" s="16" t="s">
        <v>73</v>
      </c>
      <c r="C117" s="131"/>
      <c r="D117" s="17" t="s">
        <v>61</v>
      </c>
      <c r="E117" s="8">
        <v>5</v>
      </c>
      <c r="F117" s="8">
        <v>1</v>
      </c>
      <c r="G117" s="8">
        <v>1</v>
      </c>
      <c r="H117" s="8">
        <v>3</v>
      </c>
      <c r="I117" s="17"/>
      <c r="J117" s="8">
        <v>1</v>
      </c>
      <c r="K117" s="117">
        <v>44.63</v>
      </c>
      <c r="L117" s="17"/>
      <c r="M117" s="144">
        <v>11.05</v>
      </c>
      <c r="N117" s="144">
        <v>11.03</v>
      </c>
      <c r="O117" s="144">
        <v>11.04</v>
      </c>
      <c r="P117" s="134">
        <v>552.24</v>
      </c>
      <c r="Q117" s="8">
        <v>7.02</v>
      </c>
      <c r="R117" s="8">
        <v>3</v>
      </c>
      <c r="S117" s="151">
        <v>41199</v>
      </c>
      <c r="T117" s="151">
        <v>41573</v>
      </c>
      <c r="U117" s="151">
        <v>41395</v>
      </c>
      <c r="V117" s="151">
        <v>41398</v>
      </c>
      <c r="W117" s="151">
        <v>41435</v>
      </c>
      <c r="X117" s="24">
        <f t="shared" si="52"/>
        <v>236</v>
      </c>
      <c r="Y117" s="24">
        <v>15.82</v>
      </c>
      <c r="Z117" s="149">
        <v>3</v>
      </c>
      <c r="AA117" s="24">
        <v>84</v>
      </c>
      <c r="AB117" s="149">
        <v>2</v>
      </c>
      <c r="AC117" s="24">
        <v>126.34</v>
      </c>
      <c r="AD117" s="24">
        <v>43.28</v>
      </c>
      <c r="AE117" s="99">
        <f t="shared" si="53"/>
        <v>34.25676745290486</v>
      </c>
      <c r="AF117" s="24">
        <v>28.9</v>
      </c>
      <c r="AG117" s="8"/>
      <c r="AH117" s="8">
        <v>4</v>
      </c>
      <c r="AI117" s="8">
        <v>3</v>
      </c>
      <c r="AJ117" s="8">
        <v>4</v>
      </c>
      <c r="AK117" s="8">
        <v>0</v>
      </c>
      <c r="AL117" s="8">
        <v>0</v>
      </c>
      <c r="AM117" s="8">
        <v>0</v>
      </c>
      <c r="AN117" s="8">
        <v>0</v>
      </c>
      <c r="AO117" s="8">
        <v>3</v>
      </c>
      <c r="AP117" s="8">
        <v>2</v>
      </c>
      <c r="AQ117" s="8">
        <v>0</v>
      </c>
      <c r="AR117" s="8">
        <v>0</v>
      </c>
      <c r="AS117" s="150">
        <v>41302</v>
      </c>
      <c r="AT117" s="8">
        <v>2</v>
      </c>
      <c r="AU117" s="150">
        <v>41329</v>
      </c>
      <c r="AV117" s="8">
        <v>0</v>
      </c>
      <c r="AW117" s="168"/>
      <c r="AX117" s="17"/>
      <c r="AY117" s="168"/>
      <c r="AZ117" s="17"/>
    </row>
    <row r="118" spans="1:52" s="126" customFormat="1" ht="18.75" customHeight="1">
      <c r="A118" s="19"/>
      <c r="B118" s="16" t="s">
        <v>73</v>
      </c>
      <c r="C118" s="131"/>
      <c r="D118" s="17" t="s">
        <v>62</v>
      </c>
      <c r="E118" s="8">
        <v>5</v>
      </c>
      <c r="F118" s="8">
        <v>1</v>
      </c>
      <c r="G118" s="8">
        <v>1</v>
      </c>
      <c r="H118" s="8">
        <v>3</v>
      </c>
      <c r="I118" s="8"/>
      <c r="J118" s="8">
        <v>1</v>
      </c>
      <c r="K118" s="117">
        <v>42.5</v>
      </c>
      <c r="L118" s="17"/>
      <c r="M118" s="144">
        <v>11.88</v>
      </c>
      <c r="N118" s="144">
        <v>12.19</v>
      </c>
      <c r="O118" s="144">
        <v>10.68</v>
      </c>
      <c r="P118" s="134">
        <v>536.2</v>
      </c>
      <c r="Q118" s="8">
        <v>1.6</v>
      </c>
      <c r="R118" s="8">
        <v>6</v>
      </c>
      <c r="S118" s="151">
        <v>41201</v>
      </c>
      <c r="T118" s="151">
        <v>41572</v>
      </c>
      <c r="U118" s="151">
        <v>41391</v>
      </c>
      <c r="V118" s="151">
        <v>41393</v>
      </c>
      <c r="W118" s="151">
        <v>41431</v>
      </c>
      <c r="X118" s="24">
        <f t="shared" si="52"/>
        <v>230</v>
      </c>
      <c r="Y118" s="24">
        <v>14.4</v>
      </c>
      <c r="Z118" s="149">
        <v>1</v>
      </c>
      <c r="AA118" s="24">
        <v>84</v>
      </c>
      <c r="AB118" s="149">
        <v>2</v>
      </c>
      <c r="AC118" s="24">
        <v>105.3</v>
      </c>
      <c r="AD118" s="24">
        <v>37.3</v>
      </c>
      <c r="AE118" s="99">
        <f t="shared" si="53"/>
        <v>35.42260208926876</v>
      </c>
      <c r="AF118" s="24">
        <v>36.9</v>
      </c>
      <c r="AG118" s="17"/>
      <c r="AH118" s="17"/>
      <c r="AI118" s="17"/>
      <c r="AJ118" s="17"/>
      <c r="AK118" s="17"/>
      <c r="AL118" s="17"/>
      <c r="AM118" s="8">
        <v>3</v>
      </c>
      <c r="AN118" s="8">
        <v>3</v>
      </c>
      <c r="AO118" s="17"/>
      <c r="AP118" s="17"/>
      <c r="AQ118" s="17"/>
      <c r="AR118" s="17"/>
      <c r="AS118" s="168"/>
      <c r="AT118" s="17"/>
      <c r="AU118" s="150">
        <v>41349</v>
      </c>
      <c r="AV118" s="8">
        <v>2</v>
      </c>
      <c r="AW118" s="168"/>
      <c r="AX118" s="17"/>
      <c r="AY118" s="168"/>
      <c r="AZ118" s="17"/>
    </row>
    <row r="119" spans="1:52" s="125" customFormat="1" ht="18.75" customHeight="1">
      <c r="A119" s="19"/>
      <c r="B119" s="16" t="s">
        <v>73</v>
      </c>
      <c r="C119" s="131"/>
      <c r="D119" s="17" t="s">
        <v>64</v>
      </c>
      <c r="E119" s="8">
        <v>5</v>
      </c>
      <c r="F119" s="8">
        <v>1</v>
      </c>
      <c r="G119" s="8">
        <v>1</v>
      </c>
      <c r="H119" s="8">
        <v>3</v>
      </c>
      <c r="I119" s="8">
        <v>1</v>
      </c>
      <c r="J119" s="8">
        <v>1</v>
      </c>
      <c r="K119" s="117">
        <v>47.5</v>
      </c>
      <c r="L119" s="8">
        <v>796</v>
      </c>
      <c r="M119" s="144">
        <v>11.21</v>
      </c>
      <c r="N119" s="144">
        <v>11.29</v>
      </c>
      <c r="O119" s="144">
        <v>11.28</v>
      </c>
      <c r="P119" s="134">
        <v>563.33</v>
      </c>
      <c r="Q119" s="8">
        <v>9.21</v>
      </c>
      <c r="R119" s="8">
        <v>3</v>
      </c>
      <c r="S119" s="151">
        <v>41198</v>
      </c>
      <c r="T119" s="151">
        <v>41570</v>
      </c>
      <c r="U119" s="151">
        <v>41388</v>
      </c>
      <c r="V119" s="151">
        <v>41391</v>
      </c>
      <c r="W119" s="151">
        <v>41433</v>
      </c>
      <c r="X119" s="24">
        <f t="shared" si="52"/>
        <v>235</v>
      </c>
      <c r="Y119" s="24">
        <v>14.5</v>
      </c>
      <c r="Z119" s="149">
        <v>3</v>
      </c>
      <c r="AA119" s="24">
        <v>79</v>
      </c>
      <c r="AB119" s="149">
        <v>2</v>
      </c>
      <c r="AC119" s="24">
        <v>88.5</v>
      </c>
      <c r="AD119" s="24">
        <v>42.6</v>
      </c>
      <c r="AE119" s="99">
        <f t="shared" si="53"/>
        <v>48.13559322033898</v>
      </c>
      <c r="AF119" s="24">
        <v>32.5</v>
      </c>
      <c r="AG119" s="8">
        <v>0</v>
      </c>
      <c r="AH119" s="8">
        <v>1</v>
      </c>
      <c r="AI119" s="8">
        <v>5</v>
      </c>
      <c r="AJ119" s="8">
        <v>2</v>
      </c>
      <c r="AK119" s="8">
        <v>0</v>
      </c>
      <c r="AL119" s="8">
        <v>0</v>
      </c>
      <c r="AM119" s="8">
        <v>0</v>
      </c>
      <c r="AN119" s="8">
        <v>2</v>
      </c>
      <c r="AO119" s="8">
        <v>0</v>
      </c>
      <c r="AP119" s="8">
        <v>1</v>
      </c>
      <c r="AQ119" s="8">
        <v>0</v>
      </c>
      <c r="AR119" s="8">
        <v>1</v>
      </c>
      <c r="AS119" s="150"/>
      <c r="AT119" s="8">
        <v>1</v>
      </c>
      <c r="AU119" s="150">
        <v>41372</v>
      </c>
      <c r="AV119" s="8">
        <v>2</v>
      </c>
      <c r="AW119" s="150"/>
      <c r="AX119" s="8">
        <v>1</v>
      </c>
      <c r="AY119" s="150">
        <v>41430</v>
      </c>
      <c r="AZ119" s="8">
        <v>1</v>
      </c>
    </row>
    <row r="120" spans="1:52" s="125" customFormat="1" ht="18.75" customHeight="1">
      <c r="A120" s="19"/>
      <c r="B120" s="16" t="s">
        <v>73</v>
      </c>
      <c r="C120" s="131"/>
      <c r="D120" s="17" t="s">
        <v>65</v>
      </c>
      <c r="E120" s="8">
        <v>5</v>
      </c>
      <c r="F120" s="8">
        <v>1</v>
      </c>
      <c r="G120" s="8">
        <v>1</v>
      </c>
      <c r="H120" s="8">
        <v>3</v>
      </c>
      <c r="I120" s="8"/>
      <c r="J120" s="8">
        <v>1</v>
      </c>
      <c r="K120" s="117">
        <v>41.5</v>
      </c>
      <c r="L120" s="17"/>
      <c r="M120" s="144">
        <v>9.5</v>
      </c>
      <c r="N120" s="144">
        <v>9.4</v>
      </c>
      <c r="O120" s="144">
        <v>9.1</v>
      </c>
      <c r="P120" s="134">
        <v>467.84</v>
      </c>
      <c r="Q120" s="8">
        <v>1.08</v>
      </c>
      <c r="R120" s="8">
        <v>8</v>
      </c>
      <c r="S120" s="151">
        <v>41192</v>
      </c>
      <c r="T120" s="151">
        <v>41570</v>
      </c>
      <c r="U120" s="151">
        <v>41383</v>
      </c>
      <c r="V120" s="151">
        <v>41385</v>
      </c>
      <c r="W120" s="151">
        <v>41430</v>
      </c>
      <c r="X120" s="24">
        <f t="shared" si="52"/>
        <v>238</v>
      </c>
      <c r="Y120" s="24">
        <v>18</v>
      </c>
      <c r="Z120" s="149">
        <v>3</v>
      </c>
      <c r="AA120" s="24">
        <v>84</v>
      </c>
      <c r="AB120" s="149">
        <v>5</v>
      </c>
      <c r="AC120" s="24">
        <v>129.83</v>
      </c>
      <c r="AD120" s="24">
        <v>41.5</v>
      </c>
      <c r="AE120" s="99">
        <f t="shared" si="53"/>
        <v>31.964877147038433</v>
      </c>
      <c r="AF120" s="24">
        <v>30.2</v>
      </c>
      <c r="AG120" s="8"/>
      <c r="AH120" s="8">
        <v>2</v>
      </c>
      <c r="AI120" s="8"/>
      <c r="AJ120" s="8"/>
      <c r="AK120" s="17"/>
      <c r="AL120" s="17"/>
      <c r="AM120" s="17"/>
      <c r="AN120" s="17"/>
      <c r="AO120" s="17"/>
      <c r="AP120" s="17"/>
      <c r="AQ120" s="17"/>
      <c r="AR120" s="17"/>
      <c r="AS120" s="168"/>
      <c r="AT120" s="17"/>
      <c r="AU120" s="150">
        <v>41347</v>
      </c>
      <c r="AV120" s="8">
        <v>2</v>
      </c>
      <c r="AW120" s="168"/>
      <c r="AX120" s="17"/>
      <c r="AY120" s="168"/>
      <c r="AZ120" s="17"/>
    </row>
    <row r="121" spans="1:52" s="126" customFormat="1" ht="18.75" customHeight="1">
      <c r="A121" s="19"/>
      <c r="B121" s="16" t="s">
        <v>73</v>
      </c>
      <c r="C121" s="131"/>
      <c r="D121" s="17" t="s">
        <v>66</v>
      </c>
      <c r="E121" s="8">
        <v>5</v>
      </c>
      <c r="F121" s="8">
        <v>1</v>
      </c>
      <c r="G121" s="8">
        <v>1</v>
      </c>
      <c r="H121" s="8">
        <v>1</v>
      </c>
      <c r="I121" s="17"/>
      <c r="J121" s="8">
        <v>1</v>
      </c>
      <c r="K121" s="117">
        <v>42.68</v>
      </c>
      <c r="L121" s="17"/>
      <c r="M121" s="144">
        <v>9.96</v>
      </c>
      <c r="N121" s="144">
        <v>9.07</v>
      </c>
      <c r="O121" s="144">
        <v>9.73</v>
      </c>
      <c r="P121" s="134">
        <v>479.62</v>
      </c>
      <c r="Q121" s="8">
        <v>2.24</v>
      </c>
      <c r="R121" s="8">
        <v>8</v>
      </c>
      <c r="S121" s="151">
        <v>41200</v>
      </c>
      <c r="T121" s="151">
        <v>41573</v>
      </c>
      <c r="U121" s="151">
        <v>41384</v>
      </c>
      <c r="V121" s="151">
        <v>41386</v>
      </c>
      <c r="W121" s="151">
        <v>41426</v>
      </c>
      <c r="X121" s="24">
        <f t="shared" si="52"/>
        <v>226</v>
      </c>
      <c r="Y121" s="24">
        <v>13.33</v>
      </c>
      <c r="Z121" s="149">
        <v>3</v>
      </c>
      <c r="AA121" s="24">
        <v>75.7</v>
      </c>
      <c r="AB121" s="149">
        <v>2</v>
      </c>
      <c r="AC121" s="24">
        <v>120.67</v>
      </c>
      <c r="AD121" s="24">
        <v>37</v>
      </c>
      <c r="AE121" s="99">
        <f t="shared" si="53"/>
        <v>30.66213640507168</v>
      </c>
      <c r="AF121" s="24">
        <v>33.2</v>
      </c>
      <c r="AG121" s="8">
        <v>0</v>
      </c>
      <c r="AH121" s="8">
        <v>0</v>
      </c>
      <c r="AI121" s="8">
        <v>100</v>
      </c>
      <c r="AJ121" s="8">
        <v>81.67</v>
      </c>
      <c r="AK121" s="17"/>
      <c r="AL121" s="17"/>
      <c r="AM121" s="17"/>
      <c r="AN121" s="17"/>
      <c r="AO121" s="8">
        <v>73.33</v>
      </c>
      <c r="AP121" s="8">
        <v>35</v>
      </c>
      <c r="AQ121" s="8">
        <v>0</v>
      </c>
      <c r="AR121" s="8">
        <v>1</v>
      </c>
      <c r="AS121" s="150">
        <v>41294</v>
      </c>
      <c r="AT121" s="8">
        <v>2</v>
      </c>
      <c r="AU121" s="150">
        <v>41353</v>
      </c>
      <c r="AV121" s="8">
        <v>2</v>
      </c>
      <c r="AW121" s="150"/>
      <c r="AX121" s="8">
        <v>0</v>
      </c>
      <c r="AY121" s="150"/>
      <c r="AZ121" s="8">
        <v>0</v>
      </c>
    </row>
    <row r="122" spans="1:52" s="125" customFormat="1" ht="18.75" customHeight="1">
      <c r="A122" s="19"/>
      <c r="B122" s="16" t="s">
        <v>73</v>
      </c>
      <c r="C122" s="131"/>
      <c r="D122" s="17" t="s">
        <v>67</v>
      </c>
      <c r="E122" s="8">
        <v>5</v>
      </c>
      <c r="F122" s="8">
        <v>1</v>
      </c>
      <c r="G122" s="8">
        <v>1</v>
      </c>
      <c r="H122" s="8">
        <v>1</v>
      </c>
      <c r="I122" s="17"/>
      <c r="J122" s="8">
        <v>3</v>
      </c>
      <c r="K122" s="117">
        <v>40.2</v>
      </c>
      <c r="L122" s="17"/>
      <c r="M122" s="144">
        <v>10.15</v>
      </c>
      <c r="N122" s="144">
        <v>11.65</v>
      </c>
      <c r="O122" s="144">
        <v>10.9</v>
      </c>
      <c r="P122" s="134">
        <v>545</v>
      </c>
      <c r="Q122" s="8">
        <v>4.48</v>
      </c>
      <c r="R122" s="17">
        <v>2</v>
      </c>
      <c r="S122" s="151">
        <v>41203</v>
      </c>
      <c r="T122" s="151">
        <v>41575</v>
      </c>
      <c r="U122" s="151">
        <v>41392</v>
      </c>
      <c r="V122" s="151">
        <v>41394</v>
      </c>
      <c r="W122" s="151">
        <v>41436</v>
      </c>
      <c r="X122" s="24">
        <f t="shared" si="52"/>
        <v>233</v>
      </c>
      <c r="Y122" s="24">
        <v>15.2</v>
      </c>
      <c r="Z122" s="149">
        <v>3</v>
      </c>
      <c r="AA122" s="24">
        <v>78.4</v>
      </c>
      <c r="AB122" s="149">
        <v>1</v>
      </c>
      <c r="AC122" s="24">
        <v>129.6</v>
      </c>
      <c r="AD122" s="24">
        <v>47</v>
      </c>
      <c r="AE122" s="99">
        <f t="shared" si="53"/>
        <v>36.26543209876543</v>
      </c>
      <c r="AF122" s="24">
        <v>30.2</v>
      </c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50"/>
      <c r="AT122" s="8">
        <v>2</v>
      </c>
      <c r="AU122" s="150"/>
      <c r="AV122" s="8">
        <v>1</v>
      </c>
      <c r="AW122" s="168"/>
      <c r="AX122" s="17"/>
      <c r="AY122" s="168"/>
      <c r="AZ122" s="17"/>
    </row>
    <row r="123" spans="1:52" s="125" customFormat="1" ht="18.75" customHeight="1">
      <c r="A123" s="19"/>
      <c r="B123" s="16" t="s">
        <v>73</v>
      </c>
      <c r="C123" s="131"/>
      <c r="D123" s="17" t="s">
        <v>68</v>
      </c>
      <c r="E123" s="8">
        <v>5</v>
      </c>
      <c r="F123" s="8">
        <v>1</v>
      </c>
      <c r="G123" s="8">
        <v>1</v>
      </c>
      <c r="H123" s="8">
        <v>1</v>
      </c>
      <c r="I123" s="8"/>
      <c r="J123" s="8">
        <v>1</v>
      </c>
      <c r="K123" s="117">
        <v>45</v>
      </c>
      <c r="L123" s="8">
        <v>775</v>
      </c>
      <c r="M123" s="144">
        <v>11.05</v>
      </c>
      <c r="N123" s="144">
        <v>11.16</v>
      </c>
      <c r="O123" s="144">
        <v>10.97</v>
      </c>
      <c r="P123" s="134">
        <v>558.87</v>
      </c>
      <c r="Q123" s="8">
        <v>4.01</v>
      </c>
      <c r="R123" s="8">
        <v>7</v>
      </c>
      <c r="S123" s="151">
        <v>41203</v>
      </c>
      <c r="T123" s="151">
        <v>41575</v>
      </c>
      <c r="U123" s="151">
        <v>41392</v>
      </c>
      <c r="V123" s="151">
        <v>41394</v>
      </c>
      <c r="W123" s="151">
        <v>41438</v>
      </c>
      <c r="X123" s="24">
        <f t="shared" si="52"/>
        <v>235</v>
      </c>
      <c r="Y123" s="24">
        <v>18</v>
      </c>
      <c r="Z123" s="149">
        <v>3</v>
      </c>
      <c r="AA123" s="24">
        <v>81</v>
      </c>
      <c r="AB123" s="149">
        <v>2</v>
      </c>
      <c r="AC123" s="24">
        <v>144.55</v>
      </c>
      <c r="AD123" s="24">
        <v>46.05</v>
      </c>
      <c r="AE123" s="99">
        <f t="shared" si="53"/>
        <v>31.857488758215148</v>
      </c>
      <c r="AF123" s="24">
        <v>28.5</v>
      </c>
      <c r="AG123" s="8">
        <v>0.75</v>
      </c>
      <c r="AH123" s="8">
        <v>2</v>
      </c>
      <c r="AI123" s="8"/>
      <c r="AJ123" s="165" t="s">
        <v>78</v>
      </c>
      <c r="AK123" s="17"/>
      <c r="AL123" s="17"/>
      <c r="AM123" s="8">
        <v>5</v>
      </c>
      <c r="AN123" s="17"/>
      <c r="AO123" s="17"/>
      <c r="AP123" s="17"/>
      <c r="AQ123" s="8" t="s">
        <v>79</v>
      </c>
      <c r="AR123" s="8">
        <v>1</v>
      </c>
      <c r="AS123" s="150">
        <v>41632</v>
      </c>
      <c r="AT123" s="8" t="s">
        <v>82</v>
      </c>
      <c r="AU123" s="150">
        <v>41354</v>
      </c>
      <c r="AV123" s="8" t="s">
        <v>76</v>
      </c>
      <c r="AW123" s="150"/>
      <c r="AX123" s="8">
        <v>1</v>
      </c>
      <c r="AY123" s="150"/>
      <c r="AZ123" s="8">
        <v>1</v>
      </c>
    </row>
    <row r="124" spans="1:52" s="125" customFormat="1" ht="18.75" customHeight="1">
      <c r="A124" s="19"/>
      <c r="B124" s="16" t="s">
        <v>73</v>
      </c>
      <c r="C124" s="131"/>
      <c r="D124" s="19" t="s">
        <v>72</v>
      </c>
      <c r="E124" s="132">
        <f aca="true" t="shared" si="54" ref="E124:H124">AVERAGE(E115)</f>
        <v>5</v>
      </c>
      <c r="F124" s="132">
        <f t="shared" si="54"/>
        <v>1</v>
      </c>
      <c r="G124" s="132">
        <f t="shared" si="54"/>
        <v>1</v>
      </c>
      <c r="H124" s="132">
        <f t="shared" si="54"/>
        <v>1</v>
      </c>
      <c r="I124" s="145">
        <f aca="true" t="shared" si="55" ref="I124:L124">AVERAGE(I115:I123)</f>
        <v>0.5</v>
      </c>
      <c r="J124" s="132">
        <f>AVERAGE(J115)</f>
        <v>1</v>
      </c>
      <c r="K124" s="145">
        <f t="shared" si="55"/>
        <v>42.534444444444446</v>
      </c>
      <c r="L124" s="145">
        <f t="shared" si="55"/>
        <v>781</v>
      </c>
      <c r="M124" s="146"/>
      <c r="N124" s="146"/>
      <c r="O124" s="146"/>
      <c r="P124" s="146">
        <f>(P115+P116+P117+P118+P119+P121+P122+P123)/8</f>
        <v>533.20125</v>
      </c>
      <c r="Q124" s="132">
        <v>4.66</v>
      </c>
      <c r="R124" s="132">
        <v>6</v>
      </c>
      <c r="S124" s="153">
        <f aca="true" t="shared" si="56" ref="S124:Y124">AVERAGE(S115:S123)</f>
        <v>41198.77777777778</v>
      </c>
      <c r="T124" s="153">
        <f t="shared" si="56"/>
        <v>41571.666666666664</v>
      </c>
      <c r="U124" s="153">
        <f t="shared" si="56"/>
        <v>41388.555555555555</v>
      </c>
      <c r="V124" s="153">
        <f t="shared" si="56"/>
        <v>41390.88888888889</v>
      </c>
      <c r="W124" s="153">
        <f t="shared" si="56"/>
        <v>41431.88888888889</v>
      </c>
      <c r="X124" s="154">
        <f t="shared" si="56"/>
        <v>233.11111111111111</v>
      </c>
      <c r="Y124" s="154">
        <f t="shared" si="56"/>
        <v>15.438888888888888</v>
      </c>
      <c r="Z124" s="159">
        <v>3</v>
      </c>
      <c r="AA124" s="154">
        <f aca="true" t="shared" si="57" ref="AA124:AF124">AVERAGE(AA115:AA123)</f>
        <v>80.6</v>
      </c>
      <c r="AB124" s="159">
        <v>4</v>
      </c>
      <c r="AC124" s="154">
        <f t="shared" si="57"/>
        <v>121.49888888888889</v>
      </c>
      <c r="AD124" s="154">
        <f t="shared" si="57"/>
        <v>42.52555555555555</v>
      </c>
      <c r="AE124" s="154">
        <f t="shared" si="57"/>
        <v>35.50527317166299</v>
      </c>
      <c r="AF124" s="154">
        <f t="shared" si="57"/>
        <v>31.88888888888889</v>
      </c>
      <c r="AG124" s="8"/>
      <c r="AH124" s="8"/>
      <c r="AI124" s="8"/>
      <c r="AJ124" s="165"/>
      <c r="AK124" s="17"/>
      <c r="AL124" s="17"/>
      <c r="AM124" s="8"/>
      <c r="AN124" s="17"/>
      <c r="AO124" s="17"/>
      <c r="AP124" s="17"/>
      <c r="AQ124" s="8"/>
      <c r="AR124" s="8"/>
      <c r="AS124" s="150"/>
      <c r="AT124" s="8"/>
      <c r="AU124" s="150"/>
      <c r="AV124" s="8"/>
      <c r="AW124" s="150"/>
      <c r="AX124" s="8"/>
      <c r="AY124" s="150"/>
      <c r="AZ124" s="8"/>
    </row>
    <row r="125" spans="1:52" s="128" customFormat="1" ht="18.75" customHeight="1">
      <c r="A125" s="19"/>
      <c r="B125" s="17" t="s">
        <v>99</v>
      </c>
      <c r="C125" s="171" t="s">
        <v>108</v>
      </c>
      <c r="D125" s="17" t="s">
        <v>55</v>
      </c>
      <c r="E125" s="8">
        <v>5</v>
      </c>
      <c r="F125" s="8">
        <v>1</v>
      </c>
      <c r="G125" s="8">
        <v>1</v>
      </c>
      <c r="H125" s="8">
        <v>3</v>
      </c>
      <c r="I125" s="8"/>
      <c r="J125" s="174">
        <v>3</v>
      </c>
      <c r="K125" s="117">
        <v>53.4</v>
      </c>
      <c r="L125" s="117">
        <v>755</v>
      </c>
      <c r="M125" s="144">
        <v>10.855</v>
      </c>
      <c r="N125" s="144">
        <v>10.61</v>
      </c>
      <c r="O125" s="144">
        <v>9.345</v>
      </c>
      <c r="P125" s="134">
        <v>599.32</v>
      </c>
      <c r="Q125" s="134">
        <v>-0.81</v>
      </c>
      <c r="R125" s="157">
        <v>8</v>
      </c>
      <c r="S125" s="177">
        <v>41555</v>
      </c>
      <c r="T125" s="177">
        <v>41562</v>
      </c>
      <c r="U125" s="178">
        <v>41713</v>
      </c>
      <c r="V125" s="177">
        <v>41742</v>
      </c>
      <c r="W125" s="177">
        <v>41790</v>
      </c>
      <c r="X125" s="8">
        <f aca="true" t="shared" si="58" ref="X125:X133">W125-S125</f>
        <v>235</v>
      </c>
      <c r="Y125" s="8">
        <v>15.2</v>
      </c>
      <c r="Z125" s="147" t="s">
        <v>81</v>
      </c>
      <c r="AA125" s="8">
        <v>93</v>
      </c>
      <c r="AB125" s="147" t="s">
        <v>101</v>
      </c>
      <c r="AC125" s="8">
        <v>101</v>
      </c>
      <c r="AD125" s="8">
        <v>42.6</v>
      </c>
      <c r="AE125" s="181">
        <f aca="true" t="shared" si="59" ref="AE125:AE133">AD125/AC125*100</f>
        <v>42.178217821782184</v>
      </c>
      <c r="AF125" s="8">
        <v>35.4</v>
      </c>
      <c r="AG125" s="17"/>
      <c r="AH125" s="17"/>
      <c r="AI125" s="8"/>
      <c r="AJ125" s="8">
        <v>4</v>
      </c>
      <c r="AK125" s="17"/>
      <c r="AL125" s="17"/>
      <c r="AM125" s="8"/>
      <c r="AN125" s="8"/>
      <c r="AO125" s="17"/>
      <c r="AP125" s="8">
        <v>2</v>
      </c>
      <c r="AQ125" s="8">
        <v>83</v>
      </c>
      <c r="AR125" s="8">
        <v>5</v>
      </c>
      <c r="AS125" s="177">
        <v>41999</v>
      </c>
      <c r="AT125" s="8" t="s">
        <v>71</v>
      </c>
      <c r="AU125" s="177"/>
      <c r="AV125" s="8"/>
      <c r="AW125" s="178"/>
      <c r="AX125" s="17"/>
      <c r="AY125" s="178"/>
      <c r="AZ125" s="17"/>
    </row>
    <row r="126" spans="1:52" s="128" customFormat="1" ht="18.75" customHeight="1">
      <c r="A126" s="19"/>
      <c r="B126" s="17" t="s">
        <v>99</v>
      </c>
      <c r="C126" s="171"/>
      <c r="D126" s="17" t="s">
        <v>57</v>
      </c>
      <c r="E126" s="8">
        <v>5</v>
      </c>
      <c r="F126" s="8">
        <v>1</v>
      </c>
      <c r="G126" s="8">
        <v>1</v>
      </c>
      <c r="H126" s="8">
        <v>3</v>
      </c>
      <c r="I126" s="8"/>
      <c r="J126" s="66" t="s">
        <v>104</v>
      </c>
      <c r="K126" s="117">
        <v>44.6</v>
      </c>
      <c r="L126" s="8"/>
      <c r="M126" s="144">
        <v>11.393</v>
      </c>
      <c r="N126" s="144">
        <v>11.42</v>
      </c>
      <c r="O126" s="144">
        <v>11.372</v>
      </c>
      <c r="P126" s="134">
        <v>569.92</v>
      </c>
      <c r="Q126" s="134">
        <v>11.04</v>
      </c>
      <c r="R126" s="157">
        <v>2</v>
      </c>
      <c r="S126" s="177">
        <v>41564</v>
      </c>
      <c r="T126" s="177">
        <v>41572</v>
      </c>
      <c r="U126" s="177">
        <v>41719</v>
      </c>
      <c r="V126" s="177">
        <v>41748</v>
      </c>
      <c r="W126" s="177">
        <v>41794</v>
      </c>
      <c r="X126" s="8">
        <f t="shared" si="58"/>
        <v>230</v>
      </c>
      <c r="Y126" s="8">
        <v>15.9</v>
      </c>
      <c r="Z126" s="147">
        <v>3</v>
      </c>
      <c r="AA126" s="8">
        <v>76.7</v>
      </c>
      <c r="AB126" s="147">
        <v>2</v>
      </c>
      <c r="AC126" s="8">
        <v>125.5</v>
      </c>
      <c r="AD126" s="8">
        <v>46.5</v>
      </c>
      <c r="AE126" s="181">
        <f t="shared" si="59"/>
        <v>37.05179282868526</v>
      </c>
      <c r="AF126" s="8">
        <v>32.1</v>
      </c>
      <c r="AG126" s="8"/>
      <c r="AH126" s="8">
        <v>2</v>
      </c>
      <c r="AI126" s="8"/>
      <c r="AJ126" s="8">
        <v>2</v>
      </c>
      <c r="AK126" s="8"/>
      <c r="AL126" s="8"/>
      <c r="AM126" s="8"/>
      <c r="AN126" s="8"/>
      <c r="AO126" s="8"/>
      <c r="AP126" s="8">
        <v>2</v>
      </c>
      <c r="AQ126" s="8"/>
      <c r="AR126" s="8"/>
      <c r="AS126" s="177">
        <v>41660</v>
      </c>
      <c r="AT126" s="8">
        <v>1</v>
      </c>
      <c r="AU126" s="177"/>
      <c r="AV126" s="8"/>
      <c r="AW126" s="177"/>
      <c r="AX126" s="8"/>
      <c r="AY126" s="178"/>
      <c r="AZ126" s="17"/>
    </row>
    <row r="127" spans="1:52" s="129" customFormat="1" ht="18.75" customHeight="1">
      <c r="A127" s="19"/>
      <c r="B127" s="17" t="s">
        <v>99</v>
      </c>
      <c r="C127" s="171"/>
      <c r="D127" s="17" t="s">
        <v>61</v>
      </c>
      <c r="E127" s="8">
        <v>5</v>
      </c>
      <c r="F127" s="8">
        <v>1</v>
      </c>
      <c r="G127" s="8">
        <v>1</v>
      </c>
      <c r="H127" s="8">
        <v>1</v>
      </c>
      <c r="I127" s="17">
        <v>13</v>
      </c>
      <c r="J127" s="174">
        <v>1</v>
      </c>
      <c r="K127" s="117">
        <v>49.6</v>
      </c>
      <c r="L127" s="17"/>
      <c r="M127" s="144">
        <v>11.2</v>
      </c>
      <c r="N127" s="144">
        <v>10.89</v>
      </c>
      <c r="O127" s="144">
        <v>10.88</v>
      </c>
      <c r="P127" s="134">
        <v>549.62</v>
      </c>
      <c r="Q127" s="134">
        <v>6.46</v>
      </c>
      <c r="R127" s="157">
        <v>5</v>
      </c>
      <c r="S127" s="177">
        <v>41563</v>
      </c>
      <c r="T127" s="177">
        <v>41572</v>
      </c>
      <c r="U127" s="177">
        <v>41711</v>
      </c>
      <c r="V127" s="177">
        <v>41752</v>
      </c>
      <c r="W127" s="177">
        <v>41796</v>
      </c>
      <c r="X127" s="8">
        <f t="shared" si="58"/>
        <v>233</v>
      </c>
      <c r="Y127" s="8">
        <v>14.73</v>
      </c>
      <c r="Z127" s="147">
        <v>3</v>
      </c>
      <c r="AA127" s="8">
        <v>90</v>
      </c>
      <c r="AB127" s="147">
        <v>3</v>
      </c>
      <c r="AC127" s="8">
        <v>125.78</v>
      </c>
      <c r="AD127" s="8">
        <v>39.82</v>
      </c>
      <c r="AE127" s="181">
        <f t="shared" si="59"/>
        <v>31.658451264111942</v>
      </c>
      <c r="AF127" s="8">
        <v>38.3</v>
      </c>
      <c r="AG127" s="8"/>
      <c r="AH127" s="8">
        <v>0</v>
      </c>
      <c r="AI127" s="8"/>
      <c r="AJ127" s="8">
        <v>2</v>
      </c>
      <c r="AK127" s="8"/>
      <c r="AL127" s="8"/>
      <c r="AM127" s="8"/>
      <c r="AN127" s="8"/>
      <c r="AO127" s="8"/>
      <c r="AP127" s="8">
        <v>2</v>
      </c>
      <c r="AQ127" s="8"/>
      <c r="AR127" s="8"/>
      <c r="AS127" s="177">
        <v>41666</v>
      </c>
      <c r="AT127" s="8">
        <v>2</v>
      </c>
      <c r="AU127" s="177">
        <v>41694</v>
      </c>
      <c r="AV127" s="8">
        <v>1</v>
      </c>
      <c r="AW127" s="178"/>
      <c r="AX127" s="17"/>
      <c r="AY127" s="178"/>
      <c r="AZ127" s="17"/>
    </row>
    <row r="128" spans="1:52" s="128" customFormat="1" ht="18.75" customHeight="1">
      <c r="A128" s="19"/>
      <c r="B128" s="17" t="s">
        <v>99</v>
      </c>
      <c r="C128" s="171"/>
      <c r="D128" s="17" t="s">
        <v>62</v>
      </c>
      <c r="E128" s="8">
        <v>5</v>
      </c>
      <c r="F128" s="8">
        <v>1</v>
      </c>
      <c r="G128" s="8">
        <v>1</v>
      </c>
      <c r="H128" s="8">
        <v>3</v>
      </c>
      <c r="I128" s="8"/>
      <c r="J128" s="174">
        <v>1</v>
      </c>
      <c r="K128" s="117">
        <v>40.1</v>
      </c>
      <c r="L128" s="17"/>
      <c r="M128" s="144">
        <v>11.42</v>
      </c>
      <c r="N128" s="144">
        <v>12.27</v>
      </c>
      <c r="O128" s="144">
        <v>11.22</v>
      </c>
      <c r="P128" s="134">
        <v>538.7</v>
      </c>
      <c r="Q128" s="134">
        <v>2.7</v>
      </c>
      <c r="R128" s="157">
        <v>7</v>
      </c>
      <c r="S128" s="177">
        <v>41566</v>
      </c>
      <c r="T128" s="177">
        <v>41573</v>
      </c>
      <c r="U128" s="177">
        <v>41710</v>
      </c>
      <c r="V128" s="177">
        <v>41743</v>
      </c>
      <c r="W128" s="177">
        <v>41791</v>
      </c>
      <c r="X128" s="8">
        <f t="shared" si="58"/>
        <v>225</v>
      </c>
      <c r="Y128" s="8">
        <v>14.6</v>
      </c>
      <c r="Z128" s="147">
        <v>3</v>
      </c>
      <c r="AA128" s="8">
        <v>82</v>
      </c>
      <c r="AB128" s="147">
        <v>1</v>
      </c>
      <c r="AC128" s="8">
        <v>116.3</v>
      </c>
      <c r="AD128" s="8">
        <v>42.4</v>
      </c>
      <c r="AE128" s="181">
        <f t="shared" si="59"/>
        <v>36.45743766122098</v>
      </c>
      <c r="AF128" s="8">
        <v>30.6</v>
      </c>
      <c r="AG128" s="17"/>
      <c r="AH128" s="17"/>
      <c r="AI128" s="17"/>
      <c r="AJ128" s="17"/>
      <c r="AK128" s="17"/>
      <c r="AL128" s="17"/>
      <c r="AM128" s="8"/>
      <c r="AN128" s="8"/>
      <c r="AO128" s="17"/>
      <c r="AP128" s="17"/>
      <c r="AQ128" s="17">
        <v>35</v>
      </c>
      <c r="AR128" s="17">
        <v>4</v>
      </c>
      <c r="AS128" s="178">
        <v>41655</v>
      </c>
      <c r="AT128" s="17">
        <v>1</v>
      </c>
      <c r="AU128" s="177"/>
      <c r="AV128" s="8"/>
      <c r="AW128" s="178"/>
      <c r="AX128" s="17"/>
      <c r="AY128" s="178"/>
      <c r="AZ128" s="17"/>
    </row>
    <row r="129" spans="1:52" s="128" customFormat="1" ht="18.75" customHeight="1">
      <c r="A129" s="19"/>
      <c r="B129" s="17" t="s">
        <v>99</v>
      </c>
      <c r="C129" s="171"/>
      <c r="D129" s="17" t="s">
        <v>64</v>
      </c>
      <c r="E129" s="8" t="s">
        <v>109</v>
      </c>
      <c r="F129" s="8">
        <v>1</v>
      </c>
      <c r="G129" s="8">
        <v>1</v>
      </c>
      <c r="H129" s="8">
        <v>3</v>
      </c>
      <c r="I129" s="8">
        <v>3</v>
      </c>
      <c r="J129" s="66" t="s">
        <v>104</v>
      </c>
      <c r="K129" s="117">
        <v>46.3</v>
      </c>
      <c r="L129" s="8">
        <v>780</v>
      </c>
      <c r="M129" s="144">
        <v>11.29</v>
      </c>
      <c r="N129" s="144">
        <v>11.95</v>
      </c>
      <c r="O129" s="144">
        <v>12.02</v>
      </c>
      <c r="P129" s="134">
        <v>587.78</v>
      </c>
      <c r="Q129" s="134">
        <v>8.56</v>
      </c>
      <c r="R129" s="157">
        <v>4</v>
      </c>
      <c r="S129" s="177">
        <v>41563</v>
      </c>
      <c r="T129" s="177">
        <v>41570</v>
      </c>
      <c r="U129" s="177">
        <v>41710</v>
      </c>
      <c r="V129" s="177">
        <v>41743</v>
      </c>
      <c r="W129" s="177">
        <v>41793</v>
      </c>
      <c r="X129" s="8">
        <f t="shared" si="58"/>
        <v>230</v>
      </c>
      <c r="Y129" s="8">
        <v>16</v>
      </c>
      <c r="Z129" s="147">
        <v>3</v>
      </c>
      <c r="AA129" s="8">
        <v>80</v>
      </c>
      <c r="AB129" s="147">
        <v>2</v>
      </c>
      <c r="AC129" s="8">
        <v>98.9</v>
      </c>
      <c r="AD129" s="8">
        <v>41.8</v>
      </c>
      <c r="AE129" s="181">
        <f t="shared" si="59"/>
        <v>42.2649140546006</v>
      </c>
      <c r="AF129" s="8">
        <v>35.7</v>
      </c>
      <c r="AG129" s="8"/>
      <c r="AH129" s="8">
        <v>1</v>
      </c>
      <c r="AI129" s="8">
        <v>3</v>
      </c>
      <c r="AJ129" s="8">
        <v>2</v>
      </c>
      <c r="AK129" s="8"/>
      <c r="AL129" s="8"/>
      <c r="AM129" s="8"/>
      <c r="AN129" s="8"/>
      <c r="AO129" s="8">
        <v>0</v>
      </c>
      <c r="AP129" s="8">
        <v>1</v>
      </c>
      <c r="AQ129" s="8">
        <v>10</v>
      </c>
      <c r="AR129" s="8">
        <v>2</v>
      </c>
      <c r="AS129" s="177">
        <v>41660</v>
      </c>
      <c r="AT129" s="8">
        <v>1</v>
      </c>
      <c r="AU129" s="177"/>
      <c r="AV129" s="8"/>
      <c r="AW129" s="177"/>
      <c r="AX129" s="8"/>
      <c r="AY129" s="177"/>
      <c r="AZ129" s="8"/>
    </row>
    <row r="130" spans="1:52" s="129" customFormat="1" ht="18.75" customHeight="1">
      <c r="A130" s="19"/>
      <c r="B130" s="17" t="s">
        <v>99</v>
      </c>
      <c r="C130" s="171"/>
      <c r="D130" s="17" t="s">
        <v>65</v>
      </c>
      <c r="E130" s="8">
        <v>5</v>
      </c>
      <c r="F130" s="8">
        <v>1</v>
      </c>
      <c r="G130" s="8">
        <v>1</v>
      </c>
      <c r="H130" s="8">
        <v>3</v>
      </c>
      <c r="I130" s="8"/>
      <c r="J130" s="174">
        <v>1</v>
      </c>
      <c r="K130" s="117">
        <v>43.3</v>
      </c>
      <c r="L130" s="8"/>
      <c r="M130" s="144">
        <v>9.8</v>
      </c>
      <c r="N130" s="144">
        <v>8.1</v>
      </c>
      <c r="O130" s="144">
        <v>11</v>
      </c>
      <c r="P130" s="134">
        <v>481.81</v>
      </c>
      <c r="Q130" s="134">
        <v>2.8</v>
      </c>
      <c r="R130" s="157">
        <v>8</v>
      </c>
      <c r="S130" s="177">
        <v>41561</v>
      </c>
      <c r="T130" s="177">
        <v>41572</v>
      </c>
      <c r="U130" s="177"/>
      <c r="V130" s="177">
        <v>41747</v>
      </c>
      <c r="W130" s="177">
        <v>41795</v>
      </c>
      <c r="X130" s="8">
        <f t="shared" si="58"/>
        <v>234</v>
      </c>
      <c r="Y130" s="8">
        <v>18</v>
      </c>
      <c r="Z130" s="147">
        <v>3</v>
      </c>
      <c r="AA130" s="8">
        <v>89.3</v>
      </c>
      <c r="AB130" s="147">
        <v>5</v>
      </c>
      <c r="AC130" s="8">
        <v>112.23</v>
      </c>
      <c r="AD130" s="8">
        <v>42.2</v>
      </c>
      <c r="AE130" s="181">
        <f t="shared" si="59"/>
        <v>37.601354361578906</v>
      </c>
      <c r="AF130" s="8">
        <v>28.2</v>
      </c>
      <c r="AG130" s="8">
        <v>2</v>
      </c>
      <c r="AH130" s="8">
        <v>4</v>
      </c>
      <c r="AI130" s="8"/>
      <c r="AJ130" s="8">
        <v>2</v>
      </c>
      <c r="AK130" s="17"/>
      <c r="AL130" s="17"/>
      <c r="AM130" s="17"/>
      <c r="AN130" s="17"/>
      <c r="AO130" s="17"/>
      <c r="AP130" s="17">
        <v>3</v>
      </c>
      <c r="AQ130" s="17">
        <v>80</v>
      </c>
      <c r="AR130" s="17">
        <v>5</v>
      </c>
      <c r="AS130" s="178"/>
      <c r="AT130" s="17"/>
      <c r="AU130" s="177"/>
      <c r="AV130" s="8"/>
      <c r="AW130" s="178"/>
      <c r="AX130" s="17"/>
      <c r="AY130" s="178"/>
      <c r="AZ130" s="17"/>
    </row>
    <row r="131" spans="1:52" s="128" customFormat="1" ht="18.75" customHeight="1">
      <c r="A131" s="19"/>
      <c r="B131" s="17" t="s">
        <v>99</v>
      </c>
      <c r="C131" s="171"/>
      <c r="D131" s="17" t="s">
        <v>66</v>
      </c>
      <c r="E131" s="8">
        <v>5</v>
      </c>
      <c r="F131" s="8">
        <v>1</v>
      </c>
      <c r="G131" s="8">
        <v>1</v>
      </c>
      <c r="H131" s="8">
        <v>1</v>
      </c>
      <c r="I131" s="8"/>
      <c r="J131" s="174">
        <v>1</v>
      </c>
      <c r="K131" s="117">
        <v>50.4</v>
      </c>
      <c r="L131" s="17"/>
      <c r="M131" s="144">
        <v>12.28</v>
      </c>
      <c r="N131" s="144">
        <v>11.63</v>
      </c>
      <c r="O131" s="144">
        <v>11.78</v>
      </c>
      <c r="P131" s="134">
        <v>594.83</v>
      </c>
      <c r="Q131" s="134">
        <v>5.22</v>
      </c>
      <c r="R131" s="8">
        <v>7</v>
      </c>
      <c r="S131" s="177">
        <v>41567</v>
      </c>
      <c r="T131" s="177">
        <v>41574</v>
      </c>
      <c r="U131" s="177">
        <v>41716</v>
      </c>
      <c r="V131" s="177">
        <v>41742</v>
      </c>
      <c r="W131" s="177">
        <v>41789</v>
      </c>
      <c r="X131" s="8">
        <f t="shared" si="58"/>
        <v>222</v>
      </c>
      <c r="Y131" s="8">
        <v>14.33</v>
      </c>
      <c r="Z131" s="147">
        <v>3</v>
      </c>
      <c r="AA131" s="8">
        <v>86</v>
      </c>
      <c r="AB131" s="147">
        <v>2</v>
      </c>
      <c r="AC131" s="8">
        <v>97.17</v>
      </c>
      <c r="AD131" s="8">
        <v>38.67</v>
      </c>
      <c r="AE131" s="181">
        <f t="shared" si="59"/>
        <v>39.79623340537203</v>
      </c>
      <c r="AF131" s="8">
        <v>37.5</v>
      </c>
      <c r="AG131" s="8">
        <v>2.33</v>
      </c>
      <c r="AH131" s="8"/>
      <c r="AI131" s="8">
        <v>66.7</v>
      </c>
      <c r="AJ131" s="8">
        <v>41.3</v>
      </c>
      <c r="AK131" s="17"/>
      <c r="AL131" s="17"/>
      <c r="AM131" s="17"/>
      <c r="AN131" s="17"/>
      <c r="AO131" s="8">
        <v>60</v>
      </c>
      <c r="AP131" s="8">
        <v>32</v>
      </c>
      <c r="AQ131" s="8">
        <v>10</v>
      </c>
      <c r="AR131" s="8">
        <v>3</v>
      </c>
      <c r="AS131" s="177">
        <v>41663</v>
      </c>
      <c r="AT131" s="43" t="s">
        <v>59</v>
      </c>
      <c r="AU131" s="177">
        <v>41700</v>
      </c>
      <c r="AV131" s="43" t="s">
        <v>59</v>
      </c>
      <c r="AW131" s="177"/>
      <c r="AX131" s="8"/>
      <c r="AY131" s="177"/>
      <c r="AZ131" s="8"/>
    </row>
    <row r="132" spans="1:52" s="129" customFormat="1" ht="18.75" customHeight="1">
      <c r="A132" s="19"/>
      <c r="B132" s="17" t="s">
        <v>99</v>
      </c>
      <c r="C132" s="171"/>
      <c r="D132" s="17" t="s">
        <v>67</v>
      </c>
      <c r="E132" s="8">
        <v>5</v>
      </c>
      <c r="F132" s="8">
        <v>1</v>
      </c>
      <c r="G132" s="8">
        <v>1</v>
      </c>
      <c r="H132" s="8">
        <v>3</v>
      </c>
      <c r="I132" s="8"/>
      <c r="J132" s="174">
        <v>3</v>
      </c>
      <c r="K132" s="117">
        <v>44.2</v>
      </c>
      <c r="L132" s="17"/>
      <c r="M132" s="144">
        <v>11.5</v>
      </c>
      <c r="N132" s="144">
        <v>11.75</v>
      </c>
      <c r="O132" s="144">
        <v>12.45</v>
      </c>
      <c r="P132" s="134">
        <v>595</v>
      </c>
      <c r="Q132" s="134">
        <v>2.74</v>
      </c>
      <c r="R132" s="17">
        <v>10</v>
      </c>
      <c r="S132" s="177">
        <v>41567</v>
      </c>
      <c r="T132" s="177">
        <v>41577</v>
      </c>
      <c r="U132" s="177"/>
      <c r="V132" s="177">
        <v>41750</v>
      </c>
      <c r="W132" s="177">
        <v>41794</v>
      </c>
      <c r="X132" s="8">
        <f t="shared" si="58"/>
        <v>227</v>
      </c>
      <c r="Y132" s="8">
        <v>15.17</v>
      </c>
      <c r="Z132" s="147">
        <v>3</v>
      </c>
      <c r="AA132" s="8">
        <v>87.7</v>
      </c>
      <c r="AB132" s="147">
        <v>2</v>
      </c>
      <c r="AC132" s="8">
        <v>136.33</v>
      </c>
      <c r="AD132" s="8">
        <v>46.67</v>
      </c>
      <c r="AE132" s="181">
        <f t="shared" si="59"/>
        <v>34.23311083400572</v>
      </c>
      <c r="AF132" s="8">
        <v>30.5</v>
      </c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7"/>
      <c r="AT132" s="8"/>
      <c r="AU132" s="177"/>
      <c r="AV132" s="8"/>
      <c r="AW132" s="178"/>
      <c r="AX132" s="17"/>
      <c r="AY132" s="178"/>
      <c r="AZ132" s="17"/>
    </row>
    <row r="133" spans="1:52" s="128" customFormat="1" ht="18.75" customHeight="1">
      <c r="A133" s="19"/>
      <c r="B133" s="17" t="s">
        <v>99</v>
      </c>
      <c r="C133" s="171"/>
      <c r="D133" s="17" t="s">
        <v>68</v>
      </c>
      <c r="E133" s="8">
        <v>5</v>
      </c>
      <c r="F133" s="8">
        <v>1</v>
      </c>
      <c r="G133" s="8">
        <v>1</v>
      </c>
      <c r="H133" s="8">
        <v>3</v>
      </c>
      <c r="I133" s="8"/>
      <c r="J133" s="174">
        <v>1</v>
      </c>
      <c r="K133" s="117">
        <v>48.2</v>
      </c>
      <c r="L133" s="8">
        <v>773</v>
      </c>
      <c r="M133" s="144">
        <v>13.65</v>
      </c>
      <c r="N133" s="144">
        <v>14.1</v>
      </c>
      <c r="O133" s="144">
        <v>13.9</v>
      </c>
      <c r="P133" s="134">
        <v>657.39</v>
      </c>
      <c r="Q133" s="134">
        <v>4.26</v>
      </c>
      <c r="R133" s="8">
        <v>5</v>
      </c>
      <c r="S133" s="177">
        <v>41567</v>
      </c>
      <c r="T133" s="177">
        <v>41576</v>
      </c>
      <c r="U133" s="177"/>
      <c r="V133" s="177">
        <v>41747</v>
      </c>
      <c r="W133" s="177">
        <v>41796</v>
      </c>
      <c r="X133" s="8">
        <f t="shared" si="58"/>
        <v>229</v>
      </c>
      <c r="Y133" s="8">
        <v>18.2</v>
      </c>
      <c r="Z133" s="147">
        <v>3</v>
      </c>
      <c r="AA133" s="8">
        <v>88</v>
      </c>
      <c r="AB133" s="147">
        <v>2</v>
      </c>
      <c r="AC133" s="8">
        <v>135.22</v>
      </c>
      <c r="AD133" s="8">
        <v>45.6</v>
      </c>
      <c r="AE133" s="181">
        <f t="shared" si="59"/>
        <v>33.72282206774146</v>
      </c>
      <c r="AF133" s="8">
        <v>34</v>
      </c>
      <c r="AG133" s="8"/>
      <c r="AH133" s="8"/>
      <c r="AI133" s="8"/>
      <c r="AJ133" s="43" t="s">
        <v>58</v>
      </c>
      <c r="AK133" s="17"/>
      <c r="AL133" s="17"/>
      <c r="AM133" s="8"/>
      <c r="AN133" s="17"/>
      <c r="AO133" s="17"/>
      <c r="AP133" s="17"/>
      <c r="AQ133" s="8"/>
      <c r="AR133" s="8"/>
      <c r="AS133" s="177">
        <v>41660</v>
      </c>
      <c r="AT133" s="8" t="s">
        <v>76</v>
      </c>
      <c r="AU133" s="177">
        <v>41682</v>
      </c>
      <c r="AV133" s="8">
        <v>2</v>
      </c>
      <c r="AW133" s="177"/>
      <c r="AX133" s="8"/>
      <c r="AY133" s="177"/>
      <c r="AZ133" s="8"/>
    </row>
    <row r="134" spans="1:52" s="128" customFormat="1" ht="18.75" customHeight="1">
      <c r="A134" s="19"/>
      <c r="B134" s="17" t="s">
        <v>99</v>
      </c>
      <c r="C134" s="171"/>
      <c r="D134" s="19" t="s">
        <v>106</v>
      </c>
      <c r="E134" s="132">
        <f aca="true" t="shared" si="60" ref="E134:H134">AVERAGE(E125)</f>
        <v>5</v>
      </c>
      <c r="F134" s="132">
        <f t="shared" si="60"/>
        <v>1</v>
      </c>
      <c r="G134" s="132">
        <f t="shared" si="60"/>
        <v>1</v>
      </c>
      <c r="H134" s="132">
        <f t="shared" si="60"/>
        <v>3</v>
      </c>
      <c r="I134" s="145">
        <f>16/3</f>
        <v>5.333333333333333</v>
      </c>
      <c r="J134" s="175">
        <f>AVERAGE(J125)</f>
        <v>3</v>
      </c>
      <c r="K134" s="145">
        <f>AVERAGE(K125:K133)</f>
        <v>46.67777777777778</v>
      </c>
      <c r="L134" s="145">
        <f>AVERAGE(L125:L133)</f>
        <v>769.3333333333334</v>
      </c>
      <c r="M134" s="176"/>
      <c r="N134" s="176"/>
      <c r="O134" s="176"/>
      <c r="P134" s="146">
        <v>574.87</v>
      </c>
      <c r="Q134" s="146">
        <v>4.67</v>
      </c>
      <c r="R134" s="132">
        <v>7</v>
      </c>
      <c r="S134" s="179">
        <f aca="true" t="shared" si="61" ref="S134:Y134">AVERAGE(S125:S133)</f>
        <v>41563.666666666664</v>
      </c>
      <c r="T134" s="179">
        <f t="shared" si="61"/>
        <v>41572</v>
      </c>
      <c r="U134" s="179">
        <f t="shared" si="61"/>
        <v>41713.166666666664</v>
      </c>
      <c r="V134" s="179">
        <f t="shared" si="61"/>
        <v>41746</v>
      </c>
      <c r="W134" s="179">
        <f t="shared" si="61"/>
        <v>41793.11111111111</v>
      </c>
      <c r="X134" s="180">
        <f t="shared" si="61"/>
        <v>229.44444444444446</v>
      </c>
      <c r="Y134" s="180">
        <f t="shared" si="61"/>
        <v>15.792222222222222</v>
      </c>
      <c r="Z134" s="182">
        <v>3</v>
      </c>
      <c r="AA134" s="180">
        <f aca="true" t="shared" si="62" ref="AA134:AF134">AVERAGE(AA125:AA133)</f>
        <v>85.85555555555555</v>
      </c>
      <c r="AB134" s="182">
        <v>2</v>
      </c>
      <c r="AC134" s="180">
        <f t="shared" si="62"/>
        <v>116.49222222222222</v>
      </c>
      <c r="AD134" s="180">
        <f t="shared" si="62"/>
        <v>42.917777777777786</v>
      </c>
      <c r="AE134" s="180">
        <f t="shared" si="62"/>
        <v>37.21825936656657</v>
      </c>
      <c r="AF134" s="180">
        <f t="shared" si="62"/>
        <v>33.58888888888889</v>
      </c>
      <c r="AG134" s="8"/>
      <c r="AH134" s="8"/>
      <c r="AI134" s="8"/>
      <c r="AJ134" s="43"/>
      <c r="AK134" s="17"/>
      <c r="AL134" s="17"/>
      <c r="AM134" s="8"/>
      <c r="AN134" s="17"/>
      <c r="AO134" s="17"/>
      <c r="AP134" s="17"/>
      <c r="AQ134" s="8"/>
      <c r="AR134" s="8"/>
      <c r="AS134" s="177"/>
      <c r="AT134" s="8"/>
      <c r="AU134" s="177"/>
      <c r="AV134" s="8"/>
      <c r="AW134" s="177"/>
      <c r="AX134" s="8"/>
      <c r="AY134" s="177"/>
      <c r="AZ134" s="8"/>
    </row>
    <row r="135" spans="1:52" s="127" customFormat="1" ht="13.5">
      <c r="A135" s="19"/>
      <c r="B135" s="169" t="s">
        <v>87</v>
      </c>
      <c r="C135" s="8" t="s">
        <v>110</v>
      </c>
      <c r="D135" s="8" t="s">
        <v>88</v>
      </c>
      <c r="E135" s="24">
        <v>5</v>
      </c>
      <c r="F135" s="24">
        <v>1</v>
      </c>
      <c r="G135" s="24">
        <v>1</v>
      </c>
      <c r="H135" s="24">
        <v>3</v>
      </c>
      <c r="I135" s="24"/>
      <c r="J135" s="24">
        <v>1</v>
      </c>
      <c r="K135" s="24">
        <v>42.8</v>
      </c>
      <c r="L135" s="24"/>
      <c r="M135" s="24">
        <v>125.4</v>
      </c>
      <c r="N135" s="24">
        <v>128</v>
      </c>
      <c r="O135" s="24">
        <v>126.7</v>
      </c>
      <c r="P135" s="24">
        <v>582.8</v>
      </c>
      <c r="Q135" s="24">
        <v>1.67</v>
      </c>
      <c r="R135" s="24">
        <v>5</v>
      </c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</row>
    <row r="136" spans="1:52" s="127" customFormat="1" ht="13.5">
      <c r="A136" s="19"/>
      <c r="B136" s="169" t="s">
        <v>87</v>
      </c>
      <c r="C136" s="8"/>
      <c r="D136" s="8" t="s">
        <v>89</v>
      </c>
      <c r="E136" s="24">
        <v>5</v>
      </c>
      <c r="F136" s="24">
        <v>1</v>
      </c>
      <c r="G136" s="24">
        <v>1</v>
      </c>
      <c r="H136" s="24">
        <v>3</v>
      </c>
      <c r="I136" s="24">
        <v>2</v>
      </c>
      <c r="J136" s="24">
        <v>1</v>
      </c>
      <c r="K136" s="24">
        <v>44.7</v>
      </c>
      <c r="L136" s="24"/>
      <c r="M136" s="24">
        <v>178.37</v>
      </c>
      <c r="N136" s="24">
        <v>183.05</v>
      </c>
      <c r="O136" s="24">
        <v>180.71</v>
      </c>
      <c r="P136" s="24">
        <v>602.36</v>
      </c>
      <c r="Q136" s="24">
        <v>8.2</v>
      </c>
      <c r="R136" s="24">
        <v>1</v>
      </c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</row>
    <row r="137" spans="1:52" s="127" customFormat="1" ht="13.5">
      <c r="A137" s="19"/>
      <c r="B137" s="169" t="s">
        <v>87</v>
      </c>
      <c r="C137" s="8"/>
      <c r="D137" s="8" t="s">
        <v>90</v>
      </c>
      <c r="E137" s="24">
        <v>1</v>
      </c>
      <c r="F137" s="24">
        <v>1</v>
      </c>
      <c r="G137" s="24">
        <v>1</v>
      </c>
      <c r="H137" s="24">
        <v>5</v>
      </c>
      <c r="I137" s="24"/>
      <c r="J137" s="24">
        <v>3</v>
      </c>
      <c r="K137" s="24">
        <v>41.6</v>
      </c>
      <c r="L137" s="24"/>
      <c r="M137" s="24">
        <v>125.2</v>
      </c>
      <c r="N137" s="24">
        <v>125</v>
      </c>
      <c r="O137" s="24">
        <v>125.1</v>
      </c>
      <c r="P137" s="24">
        <v>500.4</v>
      </c>
      <c r="Q137" s="24">
        <v>2.96</v>
      </c>
      <c r="R137" s="24">
        <v>5</v>
      </c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</row>
    <row r="138" spans="1:52" s="127" customFormat="1" ht="13.5">
      <c r="A138" s="19"/>
      <c r="B138" s="169" t="s">
        <v>87</v>
      </c>
      <c r="C138" s="8"/>
      <c r="D138" s="8" t="s">
        <v>91</v>
      </c>
      <c r="E138" s="24">
        <v>5</v>
      </c>
      <c r="F138" s="24">
        <v>1</v>
      </c>
      <c r="G138" s="24">
        <v>1</v>
      </c>
      <c r="H138" s="24">
        <v>1</v>
      </c>
      <c r="I138" s="24"/>
      <c r="J138" s="24">
        <v>1</v>
      </c>
      <c r="K138" s="24">
        <v>45</v>
      </c>
      <c r="L138" s="24">
        <v>790</v>
      </c>
      <c r="M138" s="24">
        <v>113.75</v>
      </c>
      <c r="N138" s="24">
        <v>118</v>
      </c>
      <c r="O138" s="24">
        <v>115.88</v>
      </c>
      <c r="P138" s="24">
        <v>579.38</v>
      </c>
      <c r="Q138" s="24">
        <v>5.74</v>
      </c>
      <c r="R138" s="24">
        <v>4</v>
      </c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</row>
    <row r="139" spans="1:52" s="127" customFormat="1" ht="13.5">
      <c r="A139" s="19"/>
      <c r="B139" s="169" t="s">
        <v>87</v>
      </c>
      <c r="C139" s="8"/>
      <c r="D139" s="8" t="s">
        <v>92</v>
      </c>
      <c r="E139" s="24">
        <v>5</v>
      </c>
      <c r="F139" s="24">
        <v>1</v>
      </c>
      <c r="G139" s="24">
        <v>1</v>
      </c>
      <c r="H139" s="24">
        <v>3</v>
      </c>
      <c r="I139" s="24"/>
      <c r="J139" s="24">
        <v>1</v>
      </c>
      <c r="K139" s="24">
        <v>43.2</v>
      </c>
      <c r="L139" s="24">
        <v>792</v>
      </c>
      <c r="M139" s="24">
        <v>125.5</v>
      </c>
      <c r="N139" s="24">
        <v>122.5</v>
      </c>
      <c r="O139" s="24">
        <v>124</v>
      </c>
      <c r="P139" s="24">
        <v>551.8</v>
      </c>
      <c r="Q139" s="24">
        <v>7.21</v>
      </c>
      <c r="R139" s="24">
        <v>3</v>
      </c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</row>
    <row r="140" spans="1:52" s="127" customFormat="1" ht="13.5">
      <c r="A140" s="19"/>
      <c r="B140" s="169" t="s">
        <v>87</v>
      </c>
      <c r="C140" s="8"/>
      <c r="D140" s="8" t="s">
        <v>62</v>
      </c>
      <c r="E140" s="24">
        <v>5</v>
      </c>
      <c r="F140" s="24">
        <v>1</v>
      </c>
      <c r="G140" s="24">
        <v>1</v>
      </c>
      <c r="H140" s="24">
        <v>3</v>
      </c>
      <c r="I140" s="24"/>
      <c r="J140" s="24">
        <v>1</v>
      </c>
      <c r="K140" s="24">
        <v>41.6</v>
      </c>
      <c r="L140" s="24"/>
      <c r="M140" s="24">
        <v>225.5</v>
      </c>
      <c r="N140" s="24">
        <v>220.6</v>
      </c>
      <c r="O140" s="24">
        <v>223.05</v>
      </c>
      <c r="P140" s="172">
        <v>550.7</v>
      </c>
      <c r="Q140" s="24">
        <v>3</v>
      </c>
      <c r="R140" s="24">
        <v>2</v>
      </c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</row>
    <row r="141" spans="1:52" s="127" customFormat="1" ht="13.5">
      <c r="A141" s="19"/>
      <c r="B141" s="169" t="s">
        <v>87</v>
      </c>
      <c r="C141" s="8"/>
      <c r="D141" s="8" t="s">
        <v>93</v>
      </c>
      <c r="E141" s="24">
        <v>1</v>
      </c>
      <c r="F141" s="24">
        <v>1</v>
      </c>
      <c r="G141" s="24">
        <v>1</v>
      </c>
      <c r="H141" s="24">
        <v>1</v>
      </c>
      <c r="I141" s="24"/>
      <c r="J141" s="24">
        <v>1</v>
      </c>
      <c r="K141" s="24">
        <v>45</v>
      </c>
      <c r="L141" s="24"/>
      <c r="M141" s="24">
        <v>133.73</v>
      </c>
      <c r="N141" s="24">
        <v>131.98</v>
      </c>
      <c r="O141" s="24">
        <v>132.85</v>
      </c>
      <c r="P141" s="24">
        <v>562.37</v>
      </c>
      <c r="Q141" s="24">
        <v>3.25</v>
      </c>
      <c r="R141" s="24">
        <v>3</v>
      </c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</row>
    <row r="142" spans="1:52" s="127" customFormat="1" ht="13.5">
      <c r="A142" s="19"/>
      <c r="B142" s="169" t="s">
        <v>87</v>
      </c>
      <c r="C142" s="8"/>
      <c r="D142" s="8" t="s">
        <v>94</v>
      </c>
      <c r="E142" s="24">
        <v>5</v>
      </c>
      <c r="F142" s="24">
        <v>1</v>
      </c>
      <c r="G142" s="24">
        <v>1</v>
      </c>
      <c r="H142" s="24">
        <v>1</v>
      </c>
      <c r="I142" s="24">
        <v>1</v>
      </c>
      <c r="J142" s="24">
        <v>1</v>
      </c>
      <c r="K142" s="24">
        <v>42.6</v>
      </c>
      <c r="L142" s="24"/>
      <c r="M142" s="24">
        <v>140.6</v>
      </c>
      <c r="N142" s="24">
        <v>151.7</v>
      </c>
      <c r="O142" s="24">
        <v>146.15</v>
      </c>
      <c r="P142" s="172">
        <v>487.19</v>
      </c>
      <c r="Q142" s="24">
        <v>2.42</v>
      </c>
      <c r="R142" s="24">
        <v>5</v>
      </c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</row>
    <row r="143" spans="1:52" s="127" customFormat="1" ht="13.5">
      <c r="A143" s="19"/>
      <c r="B143" s="169" t="s">
        <v>87</v>
      </c>
      <c r="C143" s="8"/>
      <c r="D143" s="8" t="s">
        <v>95</v>
      </c>
      <c r="E143" s="24">
        <v>5</v>
      </c>
      <c r="F143" s="24">
        <v>1</v>
      </c>
      <c r="G143" s="24">
        <v>1</v>
      </c>
      <c r="H143" s="24">
        <v>1</v>
      </c>
      <c r="I143" s="24"/>
      <c r="J143" s="24">
        <v>3</v>
      </c>
      <c r="K143" s="24">
        <v>45.3</v>
      </c>
      <c r="L143" s="24"/>
      <c r="M143" s="24">
        <v>123.8</v>
      </c>
      <c r="N143" s="24">
        <v>126.45</v>
      </c>
      <c r="O143" s="24">
        <v>125.13</v>
      </c>
      <c r="P143" s="172">
        <v>556.16</v>
      </c>
      <c r="Q143" s="24">
        <v>2.9</v>
      </c>
      <c r="R143" s="24">
        <v>5</v>
      </c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</row>
    <row r="144" spans="1:52" s="127" customFormat="1" ht="13.5">
      <c r="A144" s="19"/>
      <c r="B144" s="169" t="s">
        <v>87</v>
      </c>
      <c r="C144" s="8"/>
      <c r="D144" s="8" t="s">
        <v>96</v>
      </c>
      <c r="E144" s="24">
        <v>5</v>
      </c>
      <c r="F144" s="24">
        <v>1</v>
      </c>
      <c r="G144" s="24">
        <v>1</v>
      </c>
      <c r="H144" s="24">
        <v>1</v>
      </c>
      <c r="I144" s="24">
        <v>5</v>
      </c>
      <c r="J144" s="24">
        <v>1</v>
      </c>
      <c r="K144" s="24">
        <v>41.78</v>
      </c>
      <c r="L144" s="24"/>
      <c r="M144" s="24">
        <v>120.05</v>
      </c>
      <c r="N144" s="24">
        <v>119.58</v>
      </c>
      <c r="O144" s="24">
        <v>119.82</v>
      </c>
      <c r="P144" s="172">
        <v>462.25</v>
      </c>
      <c r="Q144" s="24">
        <v>2.22</v>
      </c>
      <c r="R144" s="24">
        <v>5</v>
      </c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</row>
    <row r="145" spans="1:52" s="127" customFormat="1" ht="38.25" customHeight="1">
      <c r="A145" s="19"/>
      <c r="B145" s="169" t="s">
        <v>87</v>
      </c>
      <c r="C145" s="8"/>
      <c r="D145" s="132" t="s">
        <v>97</v>
      </c>
      <c r="E145" s="131"/>
      <c r="F145" s="131"/>
      <c r="G145" s="131"/>
      <c r="H145" s="131"/>
      <c r="I145" s="131"/>
      <c r="J145" s="131"/>
      <c r="K145" s="173">
        <v>43.36</v>
      </c>
      <c r="L145" s="173"/>
      <c r="M145" s="131"/>
      <c r="N145" s="131"/>
      <c r="O145" s="173"/>
      <c r="P145" s="173">
        <v>543.54</v>
      </c>
      <c r="Q145" s="173">
        <v>3.96</v>
      </c>
      <c r="R145" s="131">
        <v>5</v>
      </c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</row>
    <row r="146" spans="1:52" s="126" customFormat="1" ht="18.75" customHeight="1">
      <c r="A146" s="48" t="s">
        <v>111</v>
      </c>
      <c r="B146" s="16" t="s">
        <v>73</v>
      </c>
      <c r="C146" s="131" t="s">
        <v>83</v>
      </c>
      <c r="D146" s="17" t="s">
        <v>55</v>
      </c>
      <c r="E146" s="8">
        <v>5</v>
      </c>
      <c r="F146" s="8">
        <v>1</v>
      </c>
      <c r="G146" s="8">
        <v>1</v>
      </c>
      <c r="H146" s="8">
        <v>1</v>
      </c>
      <c r="I146" s="8"/>
      <c r="J146" s="8">
        <v>1</v>
      </c>
      <c r="K146" s="117">
        <v>34.1</v>
      </c>
      <c r="L146" s="8">
        <v>802</v>
      </c>
      <c r="M146" s="144">
        <v>8.21</v>
      </c>
      <c r="N146" s="144">
        <v>8.3</v>
      </c>
      <c r="O146" s="144">
        <v>8.605</v>
      </c>
      <c r="P146" s="134">
        <v>558.11</v>
      </c>
      <c r="Q146" s="8">
        <v>3</v>
      </c>
      <c r="R146" s="8">
        <v>6</v>
      </c>
      <c r="S146" s="151">
        <v>41193</v>
      </c>
      <c r="T146" s="151">
        <v>41565</v>
      </c>
      <c r="U146" s="155">
        <v>41386</v>
      </c>
      <c r="V146" s="151">
        <v>41388</v>
      </c>
      <c r="W146" s="151">
        <v>41430</v>
      </c>
      <c r="X146" s="24">
        <f aca="true" t="shared" si="63" ref="X146:X154">W146-S146</f>
        <v>237</v>
      </c>
      <c r="Y146" s="24">
        <v>15.2</v>
      </c>
      <c r="Z146" s="149" t="s">
        <v>56</v>
      </c>
      <c r="AA146" s="24">
        <v>94</v>
      </c>
      <c r="AB146" s="149">
        <v>2</v>
      </c>
      <c r="AC146" s="24">
        <v>128.2</v>
      </c>
      <c r="AD146" s="24">
        <v>51.3</v>
      </c>
      <c r="AE146" s="99">
        <f aca="true" t="shared" si="64" ref="AE146:AE154">AD146/AC146*100</f>
        <v>40.01560062402496</v>
      </c>
      <c r="AF146" s="24">
        <v>32</v>
      </c>
      <c r="AG146" s="17"/>
      <c r="AH146" s="17"/>
      <c r="AI146" s="8"/>
      <c r="AJ146" s="8">
        <v>4</v>
      </c>
      <c r="AK146" s="17"/>
      <c r="AL146" s="17"/>
      <c r="AM146" s="8"/>
      <c r="AN146" s="8"/>
      <c r="AO146" s="17"/>
      <c r="AP146" s="8">
        <v>3</v>
      </c>
      <c r="AQ146" s="8">
        <v>70</v>
      </c>
      <c r="AR146" s="8">
        <v>5</v>
      </c>
      <c r="AS146" s="150">
        <v>41634</v>
      </c>
      <c r="AT146" s="8" t="s">
        <v>76</v>
      </c>
      <c r="AU146" s="150">
        <v>41353</v>
      </c>
      <c r="AV146" s="8" t="s">
        <v>71</v>
      </c>
      <c r="AW146" s="168"/>
      <c r="AX146" s="17"/>
      <c r="AY146" s="168"/>
      <c r="AZ146" s="17"/>
    </row>
    <row r="147" spans="1:52" s="126" customFormat="1" ht="18.75" customHeight="1">
      <c r="A147" s="48"/>
      <c r="B147" s="16" t="s">
        <v>73</v>
      </c>
      <c r="C147" s="131"/>
      <c r="D147" s="17" t="s">
        <v>57</v>
      </c>
      <c r="E147" s="8">
        <v>5</v>
      </c>
      <c r="F147" s="8">
        <v>1</v>
      </c>
      <c r="G147" s="8">
        <v>1</v>
      </c>
      <c r="H147" s="8">
        <v>1</v>
      </c>
      <c r="I147" s="8">
        <v>0</v>
      </c>
      <c r="J147" s="8">
        <v>1</v>
      </c>
      <c r="K147" s="117">
        <v>40.4</v>
      </c>
      <c r="L147" s="8"/>
      <c r="M147" s="144">
        <v>9.51</v>
      </c>
      <c r="N147" s="144">
        <v>9.64</v>
      </c>
      <c r="O147" s="144">
        <v>9.44</v>
      </c>
      <c r="P147" s="134">
        <v>476.53</v>
      </c>
      <c r="Q147" s="8">
        <v>6.81</v>
      </c>
      <c r="R147" s="8">
        <v>6</v>
      </c>
      <c r="S147" s="151">
        <v>41200</v>
      </c>
      <c r="T147" s="151">
        <v>41572</v>
      </c>
      <c r="U147" s="151">
        <v>41390</v>
      </c>
      <c r="V147" s="151">
        <v>41393</v>
      </c>
      <c r="W147" s="151">
        <v>41430</v>
      </c>
      <c r="X147" s="24">
        <f t="shared" si="63"/>
        <v>230</v>
      </c>
      <c r="Y147" s="24">
        <v>15.2</v>
      </c>
      <c r="Z147" s="149">
        <v>3</v>
      </c>
      <c r="AA147" s="24">
        <v>65.2</v>
      </c>
      <c r="AB147" s="149">
        <v>1</v>
      </c>
      <c r="AC147" s="24">
        <v>117.2</v>
      </c>
      <c r="AD147" s="24">
        <v>44.8</v>
      </c>
      <c r="AE147" s="99">
        <f t="shared" si="64"/>
        <v>38.225255972696246</v>
      </c>
      <c r="AF147" s="24">
        <v>30.2</v>
      </c>
      <c r="AG147" s="8"/>
      <c r="AH147" s="8">
        <v>1</v>
      </c>
      <c r="AI147" s="8"/>
      <c r="AJ147" s="8">
        <v>1</v>
      </c>
      <c r="AK147" s="8"/>
      <c r="AL147" s="8">
        <v>0</v>
      </c>
      <c r="AM147" s="8"/>
      <c r="AN147" s="8">
        <v>0</v>
      </c>
      <c r="AO147" s="8"/>
      <c r="AP147" s="8">
        <v>1</v>
      </c>
      <c r="AQ147" s="8"/>
      <c r="AR147" s="8">
        <v>0</v>
      </c>
      <c r="AS147" s="150">
        <v>41320</v>
      </c>
      <c r="AT147" s="8">
        <v>2</v>
      </c>
      <c r="AU147" s="150">
        <v>41385</v>
      </c>
      <c r="AV147" s="8">
        <v>2</v>
      </c>
      <c r="AW147" s="150">
        <v>41358</v>
      </c>
      <c r="AX147" s="8">
        <v>2</v>
      </c>
      <c r="AY147" s="168"/>
      <c r="AZ147" s="17"/>
    </row>
    <row r="148" spans="1:52" s="125" customFormat="1" ht="18.75" customHeight="1">
      <c r="A148" s="48"/>
      <c r="B148" s="16" t="s">
        <v>73</v>
      </c>
      <c r="C148" s="131"/>
      <c r="D148" s="17" t="s">
        <v>61</v>
      </c>
      <c r="E148" s="8">
        <v>5</v>
      </c>
      <c r="F148" s="8">
        <v>1</v>
      </c>
      <c r="G148" s="8">
        <v>1</v>
      </c>
      <c r="H148" s="8">
        <v>3</v>
      </c>
      <c r="I148" s="17"/>
      <c r="J148" s="8">
        <v>1</v>
      </c>
      <c r="K148" s="117">
        <v>40.81</v>
      </c>
      <c r="L148" s="17"/>
      <c r="M148" s="144">
        <v>10.63</v>
      </c>
      <c r="N148" s="144">
        <v>10.62</v>
      </c>
      <c r="O148" s="144">
        <v>10.64</v>
      </c>
      <c r="P148" s="134">
        <v>531.5</v>
      </c>
      <c r="Q148" s="8">
        <v>3</v>
      </c>
      <c r="R148" s="8">
        <v>8</v>
      </c>
      <c r="S148" s="151">
        <v>41199</v>
      </c>
      <c r="T148" s="151">
        <v>41573</v>
      </c>
      <c r="U148" s="151">
        <v>41395</v>
      </c>
      <c r="V148" s="151">
        <v>41398</v>
      </c>
      <c r="W148" s="151">
        <v>41433</v>
      </c>
      <c r="X148" s="24">
        <f t="shared" si="63"/>
        <v>234</v>
      </c>
      <c r="Y148" s="24">
        <v>15.73</v>
      </c>
      <c r="Z148" s="149">
        <v>3</v>
      </c>
      <c r="AA148" s="24">
        <v>84</v>
      </c>
      <c r="AB148" s="149">
        <v>3</v>
      </c>
      <c r="AC148" s="24">
        <v>119.26</v>
      </c>
      <c r="AD148" s="24">
        <v>40.72</v>
      </c>
      <c r="AE148" s="99">
        <f t="shared" si="64"/>
        <v>34.14388730504779</v>
      </c>
      <c r="AF148" s="24">
        <v>31.8</v>
      </c>
      <c r="AG148" s="8"/>
      <c r="AH148" s="8">
        <v>2</v>
      </c>
      <c r="AI148" s="8">
        <v>2</v>
      </c>
      <c r="AJ148" s="8">
        <v>2</v>
      </c>
      <c r="AK148" s="8">
        <v>0</v>
      </c>
      <c r="AL148" s="8">
        <v>0</v>
      </c>
      <c r="AM148" s="8">
        <v>0</v>
      </c>
      <c r="AN148" s="8">
        <v>0</v>
      </c>
      <c r="AO148" s="8">
        <v>3</v>
      </c>
      <c r="AP148" s="8">
        <v>2</v>
      </c>
      <c r="AQ148" s="8">
        <v>0</v>
      </c>
      <c r="AR148" s="8">
        <v>0</v>
      </c>
      <c r="AS148" s="150">
        <v>41302</v>
      </c>
      <c r="AT148" s="8" t="s">
        <v>77</v>
      </c>
      <c r="AU148" s="150">
        <v>41329</v>
      </c>
      <c r="AV148" s="8">
        <v>2</v>
      </c>
      <c r="AW148" s="168"/>
      <c r="AX148" s="17"/>
      <c r="AY148" s="168"/>
      <c r="AZ148" s="17"/>
    </row>
    <row r="149" spans="1:52" s="126" customFormat="1" ht="18.75" customHeight="1">
      <c r="A149" s="48"/>
      <c r="B149" s="16" t="s">
        <v>73</v>
      </c>
      <c r="C149" s="131"/>
      <c r="D149" s="17" t="s">
        <v>62</v>
      </c>
      <c r="E149" s="8">
        <v>5</v>
      </c>
      <c r="F149" s="8">
        <v>1</v>
      </c>
      <c r="G149" s="8">
        <v>3</v>
      </c>
      <c r="H149" s="8">
        <v>1</v>
      </c>
      <c r="I149" s="8"/>
      <c r="J149" s="8">
        <v>1</v>
      </c>
      <c r="K149" s="117">
        <v>41.9</v>
      </c>
      <c r="L149" s="17"/>
      <c r="M149" s="144">
        <v>12.12</v>
      </c>
      <c r="N149" s="144">
        <v>12.45</v>
      </c>
      <c r="O149" s="144">
        <v>10.52</v>
      </c>
      <c r="P149" s="134">
        <v>541.5</v>
      </c>
      <c r="Q149" s="8">
        <v>2.6</v>
      </c>
      <c r="R149" s="8">
        <v>4</v>
      </c>
      <c r="S149" s="151">
        <v>41201</v>
      </c>
      <c r="T149" s="151">
        <v>41572</v>
      </c>
      <c r="U149" s="151">
        <v>41389</v>
      </c>
      <c r="V149" s="151">
        <v>41392</v>
      </c>
      <c r="W149" s="151">
        <v>41434</v>
      </c>
      <c r="X149" s="24">
        <f t="shared" si="63"/>
        <v>233</v>
      </c>
      <c r="Y149" s="24">
        <v>14.9</v>
      </c>
      <c r="Z149" s="149">
        <v>1</v>
      </c>
      <c r="AA149" s="24">
        <v>83</v>
      </c>
      <c r="AB149" s="149">
        <v>2</v>
      </c>
      <c r="AC149" s="24">
        <v>112.7</v>
      </c>
      <c r="AD149" s="24">
        <v>37.4</v>
      </c>
      <c r="AE149" s="99">
        <f t="shared" si="64"/>
        <v>33.18544809228039</v>
      </c>
      <c r="AF149" s="24">
        <v>34.5</v>
      </c>
      <c r="AG149" s="17"/>
      <c r="AH149" s="17"/>
      <c r="AI149" s="17"/>
      <c r="AJ149" s="17"/>
      <c r="AK149" s="17"/>
      <c r="AL149" s="17"/>
      <c r="AM149" s="8">
        <v>3</v>
      </c>
      <c r="AN149" s="8">
        <v>4</v>
      </c>
      <c r="AO149" s="17"/>
      <c r="AP149" s="17"/>
      <c r="AQ149" s="17"/>
      <c r="AR149" s="17"/>
      <c r="AS149" s="168"/>
      <c r="AT149" s="17"/>
      <c r="AU149" s="150">
        <v>41349</v>
      </c>
      <c r="AV149" s="8">
        <v>2</v>
      </c>
      <c r="AW149" s="168"/>
      <c r="AX149" s="17"/>
      <c r="AY149" s="168"/>
      <c r="AZ149" s="17"/>
    </row>
    <row r="150" spans="1:52" s="126" customFormat="1" ht="18.75" customHeight="1">
      <c r="A150" s="48"/>
      <c r="B150" s="16" t="s">
        <v>73</v>
      </c>
      <c r="C150" s="131"/>
      <c r="D150" s="17" t="s">
        <v>64</v>
      </c>
      <c r="E150" s="8">
        <v>5</v>
      </c>
      <c r="F150" s="8">
        <v>1</v>
      </c>
      <c r="G150" s="8">
        <v>1</v>
      </c>
      <c r="H150" s="8">
        <v>3</v>
      </c>
      <c r="I150" s="8">
        <v>0</v>
      </c>
      <c r="J150" s="8">
        <v>1</v>
      </c>
      <c r="K150" s="117">
        <v>41.7</v>
      </c>
      <c r="L150" s="8">
        <v>780</v>
      </c>
      <c r="M150" s="144">
        <v>10.82</v>
      </c>
      <c r="N150" s="144">
        <v>10.73</v>
      </c>
      <c r="O150" s="144">
        <v>10.82</v>
      </c>
      <c r="P150" s="134">
        <v>539.82</v>
      </c>
      <c r="Q150" s="8">
        <v>4.65</v>
      </c>
      <c r="R150" s="8">
        <v>8</v>
      </c>
      <c r="S150" s="151">
        <v>41198</v>
      </c>
      <c r="T150" s="151">
        <v>41570</v>
      </c>
      <c r="U150" s="151">
        <v>41389</v>
      </c>
      <c r="V150" s="151">
        <v>41392</v>
      </c>
      <c r="W150" s="151">
        <v>41426</v>
      </c>
      <c r="X150" s="24">
        <f t="shared" si="63"/>
        <v>228</v>
      </c>
      <c r="Y150" s="24">
        <v>14.5</v>
      </c>
      <c r="Z150" s="149">
        <v>3</v>
      </c>
      <c r="AA150" s="24">
        <v>81</v>
      </c>
      <c r="AB150" s="149">
        <v>2</v>
      </c>
      <c r="AC150" s="24">
        <v>83.4</v>
      </c>
      <c r="AD150" s="24">
        <v>44.2</v>
      </c>
      <c r="AE150" s="99">
        <f t="shared" si="64"/>
        <v>52.99760191846523</v>
      </c>
      <c r="AF150" s="24">
        <v>33.9</v>
      </c>
      <c r="AG150" s="8">
        <v>0</v>
      </c>
      <c r="AH150" s="8">
        <v>1</v>
      </c>
      <c r="AI150" s="8">
        <v>0</v>
      </c>
      <c r="AJ150" s="8">
        <v>1</v>
      </c>
      <c r="AK150" s="8">
        <v>0</v>
      </c>
      <c r="AL150" s="8">
        <v>0</v>
      </c>
      <c r="AM150" s="8">
        <v>0</v>
      </c>
      <c r="AN150" s="8">
        <v>2</v>
      </c>
      <c r="AO150" s="8">
        <v>0</v>
      </c>
      <c r="AP150" s="8">
        <v>1</v>
      </c>
      <c r="AQ150" s="8">
        <v>0</v>
      </c>
      <c r="AR150" s="8">
        <v>1</v>
      </c>
      <c r="AS150" s="150"/>
      <c r="AT150" s="8">
        <v>1</v>
      </c>
      <c r="AU150" s="150">
        <v>41372</v>
      </c>
      <c r="AV150" s="8">
        <v>1</v>
      </c>
      <c r="AW150" s="150"/>
      <c r="AX150" s="8">
        <v>1</v>
      </c>
      <c r="AY150" s="150">
        <v>41430</v>
      </c>
      <c r="AZ150" s="8">
        <v>1</v>
      </c>
    </row>
    <row r="151" spans="1:52" s="125" customFormat="1" ht="18.75" customHeight="1">
      <c r="A151" s="48"/>
      <c r="B151" s="16" t="s">
        <v>73</v>
      </c>
      <c r="C151" s="131"/>
      <c r="D151" s="17" t="s">
        <v>65</v>
      </c>
      <c r="E151" s="8">
        <v>5</v>
      </c>
      <c r="F151" s="8">
        <v>1</v>
      </c>
      <c r="G151" s="8">
        <v>1</v>
      </c>
      <c r="H151" s="8">
        <v>3</v>
      </c>
      <c r="I151" s="8"/>
      <c r="J151" s="8">
        <v>1</v>
      </c>
      <c r="K151" s="117">
        <v>35.7</v>
      </c>
      <c r="L151" s="17"/>
      <c r="M151" s="144">
        <v>8.9</v>
      </c>
      <c r="N151" s="144">
        <v>9</v>
      </c>
      <c r="O151" s="144">
        <v>9.7</v>
      </c>
      <c r="P151" s="134">
        <v>461.16</v>
      </c>
      <c r="Q151" s="8">
        <v>-0.36</v>
      </c>
      <c r="R151" s="8">
        <v>10</v>
      </c>
      <c r="S151" s="151">
        <v>41192</v>
      </c>
      <c r="T151" s="151">
        <v>41570</v>
      </c>
      <c r="U151" s="151">
        <v>41386</v>
      </c>
      <c r="V151" s="151">
        <v>41388</v>
      </c>
      <c r="W151" s="151">
        <v>41432</v>
      </c>
      <c r="X151" s="24">
        <f t="shared" si="63"/>
        <v>240</v>
      </c>
      <c r="Y151" s="24">
        <v>18</v>
      </c>
      <c r="Z151" s="149">
        <v>3</v>
      </c>
      <c r="AA151" s="24">
        <v>84.3</v>
      </c>
      <c r="AB151" s="149">
        <v>5</v>
      </c>
      <c r="AC151" s="24">
        <v>132.33</v>
      </c>
      <c r="AD151" s="24">
        <v>44.33</v>
      </c>
      <c r="AE151" s="99">
        <f t="shared" si="64"/>
        <v>33.499584372402325</v>
      </c>
      <c r="AF151" s="24">
        <v>31.2</v>
      </c>
      <c r="AG151" s="8"/>
      <c r="AH151" s="8">
        <v>2</v>
      </c>
      <c r="AI151" s="8"/>
      <c r="AJ151" s="8"/>
      <c r="AK151" s="17"/>
      <c r="AL151" s="17"/>
      <c r="AM151" s="17"/>
      <c r="AN151" s="17"/>
      <c r="AO151" s="17"/>
      <c r="AP151" s="17"/>
      <c r="AQ151" s="17"/>
      <c r="AR151" s="17"/>
      <c r="AS151" s="168"/>
      <c r="AT151" s="17"/>
      <c r="AU151" s="150"/>
      <c r="AV151" s="8"/>
      <c r="AW151" s="168"/>
      <c r="AX151" s="17"/>
      <c r="AY151" s="168"/>
      <c r="AZ151" s="17"/>
    </row>
    <row r="152" spans="1:52" s="125" customFormat="1" ht="18.75" customHeight="1">
      <c r="A152" s="48"/>
      <c r="B152" s="16" t="s">
        <v>73</v>
      </c>
      <c r="C152" s="131"/>
      <c r="D152" s="17" t="s">
        <v>66</v>
      </c>
      <c r="E152" s="8">
        <v>5</v>
      </c>
      <c r="F152" s="8">
        <v>1</v>
      </c>
      <c r="G152" s="8">
        <v>1</v>
      </c>
      <c r="H152" s="8">
        <v>1</v>
      </c>
      <c r="I152" s="17"/>
      <c r="J152" s="8">
        <v>1</v>
      </c>
      <c r="K152" s="117">
        <v>36.53</v>
      </c>
      <c r="L152" s="17"/>
      <c r="M152" s="144">
        <v>10.16</v>
      </c>
      <c r="N152" s="144">
        <v>9.35</v>
      </c>
      <c r="O152" s="144">
        <v>9.95</v>
      </c>
      <c r="P152" s="134">
        <v>491.13</v>
      </c>
      <c r="Q152" s="8">
        <v>4.69</v>
      </c>
      <c r="R152" s="8">
        <v>6</v>
      </c>
      <c r="S152" s="151">
        <v>41200</v>
      </c>
      <c r="T152" s="151">
        <v>41573</v>
      </c>
      <c r="U152" s="151">
        <v>41386</v>
      </c>
      <c r="V152" s="151">
        <v>41388</v>
      </c>
      <c r="W152" s="151">
        <v>41433</v>
      </c>
      <c r="X152" s="24">
        <f t="shared" si="63"/>
        <v>233</v>
      </c>
      <c r="Y152" s="24">
        <v>13.83</v>
      </c>
      <c r="Z152" s="149">
        <v>1</v>
      </c>
      <c r="AA152" s="24">
        <v>79.3</v>
      </c>
      <c r="AB152" s="149">
        <v>2</v>
      </c>
      <c r="AC152" s="24">
        <v>110.67</v>
      </c>
      <c r="AD152" s="24">
        <v>42.67</v>
      </c>
      <c r="AE152" s="99">
        <f t="shared" si="64"/>
        <v>38.556067588325654</v>
      </c>
      <c r="AF152" s="24">
        <v>34.7</v>
      </c>
      <c r="AG152" s="8">
        <v>1.2</v>
      </c>
      <c r="AH152" s="8">
        <v>0.42</v>
      </c>
      <c r="AI152" s="8">
        <v>60</v>
      </c>
      <c r="AJ152" s="8">
        <v>21.67</v>
      </c>
      <c r="AK152" s="17"/>
      <c r="AL152" s="17"/>
      <c r="AM152" s="17"/>
      <c r="AN152" s="17"/>
      <c r="AO152" s="8">
        <v>73.33</v>
      </c>
      <c r="AP152" s="8">
        <v>26.67</v>
      </c>
      <c r="AQ152" s="8">
        <v>0</v>
      </c>
      <c r="AR152" s="8">
        <v>1</v>
      </c>
      <c r="AS152" s="150">
        <v>41294</v>
      </c>
      <c r="AT152" s="8">
        <v>2</v>
      </c>
      <c r="AU152" s="150">
        <v>41353</v>
      </c>
      <c r="AV152" s="8">
        <v>2</v>
      </c>
      <c r="AW152" s="150"/>
      <c r="AX152" s="8">
        <v>0</v>
      </c>
      <c r="AY152" s="150"/>
      <c r="AZ152" s="8">
        <v>0</v>
      </c>
    </row>
    <row r="153" spans="1:52" s="125" customFormat="1" ht="18.75" customHeight="1">
      <c r="A153" s="48"/>
      <c r="B153" s="16" t="s">
        <v>73</v>
      </c>
      <c r="C153" s="131"/>
      <c r="D153" s="17" t="s">
        <v>67</v>
      </c>
      <c r="E153" s="8">
        <v>5</v>
      </c>
      <c r="F153" s="8">
        <v>1</v>
      </c>
      <c r="G153" s="8">
        <v>3</v>
      </c>
      <c r="H153" s="8">
        <v>1</v>
      </c>
      <c r="I153" s="17"/>
      <c r="J153" s="8">
        <v>3</v>
      </c>
      <c r="K153" s="117">
        <v>35.1</v>
      </c>
      <c r="L153" s="17"/>
      <c r="M153" s="144">
        <v>10.6</v>
      </c>
      <c r="N153" s="144">
        <v>10.8</v>
      </c>
      <c r="O153" s="144">
        <v>11</v>
      </c>
      <c r="P153" s="134">
        <v>540</v>
      </c>
      <c r="Q153" s="8">
        <v>3.52</v>
      </c>
      <c r="R153" s="17">
        <v>3</v>
      </c>
      <c r="S153" s="151">
        <v>41203</v>
      </c>
      <c r="T153" s="151">
        <v>41575</v>
      </c>
      <c r="U153" s="151">
        <v>41392</v>
      </c>
      <c r="V153" s="151">
        <v>41394</v>
      </c>
      <c r="W153" s="151">
        <v>41436</v>
      </c>
      <c r="X153" s="24">
        <f t="shared" si="63"/>
        <v>233</v>
      </c>
      <c r="Y153" s="24">
        <v>15.7</v>
      </c>
      <c r="Z153" s="149">
        <v>3</v>
      </c>
      <c r="AA153" s="24">
        <v>81</v>
      </c>
      <c r="AB153" s="149">
        <v>1</v>
      </c>
      <c r="AC153" s="24">
        <v>141.9</v>
      </c>
      <c r="AD153" s="24">
        <v>49</v>
      </c>
      <c r="AE153" s="99">
        <f t="shared" si="64"/>
        <v>34.53136011275546</v>
      </c>
      <c r="AF153" s="24">
        <v>30.4</v>
      </c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50"/>
      <c r="AT153" s="8">
        <v>2</v>
      </c>
      <c r="AU153" s="150"/>
      <c r="AV153" s="8">
        <v>1</v>
      </c>
      <c r="AW153" s="168"/>
      <c r="AX153" s="17"/>
      <c r="AY153" s="168"/>
      <c r="AZ153" s="17"/>
    </row>
    <row r="154" spans="1:52" s="125" customFormat="1" ht="18.75" customHeight="1">
      <c r="A154" s="48"/>
      <c r="B154" s="16" t="s">
        <v>73</v>
      </c>
      <c r="C154" s="131"/>
      <c r="D154" s="17" t="s">
        <v>68</v>
      </c>
      <c r="E154" s="8">
        <v>5</v>
      </c>
      <c r="F154" s="8">
        <v>1</v>
      </c>
      <c r="G154" s="8">
        <v>1</v>
      </c>
      <c r="H154" s="8">
        <v>3</v>
      </c>
      <c r="I154" s="8"/>
      <c r="J154" s="8">
        <v>1</v>
      </c>
      <c r="K154" s="117">
        <v>37.4</v>
      </c>
      <c r="L154" s="8">
        <v>795</v>
      </c>
      <c r="M154" s="144">
        <v>10.98</v>
      </c>
      <c r="N154" s="144">
        <v>10.93</v>
      </c>
      <c r="O154" s="144">
        <v>11</v>
      </c>
      <c r="P154" s="134">
        <v>554.32</v>
      </c>
      <c r="Q154" s="8">
        <v>3.17</v>
      </c>
      <c r="R154" s="8">
        <v>8</v>
      </c>
      <c r="S154" s="151">
        <v>41203</v>
      </c>
      <c r="T154" s="151">
        <v>41575</v>
      </c>
      <c r="U154" s="151">
        <v>41391</v>
      </c>
      <c r="V154" s="151">
        <v>41393</v>
      </c>
      <c r="W154" s="151">
        <v>41442</v>
      </c>
      <c r="X154" s="24">
        <f t="shared" si="63"/>
        <v>239</v>
      </c>
      <c r="Y154" s="24">
        <v>18.35</v>
      </c>
      <c r="Z154" s="149">
        <v>3</v>
      </c>
      <c r="AA154" s="24">
        <v>83</v>
      </c>
      <c r="AB154" s="149">
        <v>2</v>
      </c>
      <c r="AC154" s="24">
        <v>140.25</v>
      </c>
      <c r="AD154" s="24">
        <v>46.35</v>
      </c>
      <c r="AE154" s="99">
        <f t="shared" si="64"/>
        <v>33.04812834224599</v>
      </c>
      <c r="AF154" s="24">
        <v>32.6</v>
      </c>
      <c r="AG154" s="8">
        <v>0.59</v>
      </c>
      <c r="AH154" s="8">
        <v>2</v>
      </c>
      <c r="AI154" s="8"/>
      <c r="AJ154" s="43" t="s">
        <v>63</v>
      </c>
      <c r="AK154" s="17"/>
      <c r="AL154" s="17"/>
      <c r="AM154" s="8">
        <v>10</v>
      </c>
      <c r="AN154" s="17"/>
      <c r="AO154" s="17"/>
      <c r="AP154" s="17"/>
      <c r="AQ154" s="8" t="s">
        <v>79</v>
      </c>
      <c r="AR154" s="8">
        <v>1</v>
      </c>
      <c r="AS154" s="150">
        <v>41632</v>
      </c>
      <c r="AT154" s="8">
        <v>2</v>
      </c>
      <c r="AU154" s="150">
        <v>41354</v>
      </c>
      <c r="AV154" s="8">
        <v>2</v>
      </c>
      <c r="AW154" s="150"/>
      <c r="AX154" s="8">
        <v>1</v>
      </c>
      <c r="AY154" s="150"/>
      <c r="AZ154" s="8">
        <v>1</v>
      </c>
    </row>
    <row r="155" spans="1:52" s="125" customFormat="1" ht="30.75" customHeight="1">
      <c r="A155" s="48"/>
      <c r="B155" s="16" t="s">
        <v>73</v>
      </c>
      <c r="C155" s="131"/>
      <c r="D155" s="19" t="s">
        <v>72</v>
      </c>
      <c r="E155" s="132">
        <f aca="true" t="shared" si="65" ref="E155:H155">AVERAGE(E146)</f>
        <v>5</v>
      </c>
      <c r="F155" s="132">
        <f t="shared" si="65"/>
        <v>1</v>
      </c>
      <c r="G155" s="132">
        <f t="shared" si="65"/>
        <v>1</v>
      </c>
      <c r="H155" s="132">
        <f t="shared" si="65"/>
        <v>1</v>
      </c>
      <c r="I155" s="145">
        <f aca="true" t="shared" si="66" ref="I155:L155">AVERAGE(I146:I154)</f>
        <v>0</v>
      </c>
      <c r="J155" s="132">
        <f>AVERAGE(J146)</f>
        <v>1</v>
      </c>
      <c r="K155" s="145">
        <f t="shared" si="66"/>
        <v>38.18222222222222</v>
      </c>
      <c r="L155" s="145">
        <f t="shared" si="66"/>
        <v>792.3333333333334</v>
      </c>
      <c r="M155" s="146"/>
      <c r="N155" s="146"/>
      <c r="O155" s="146"/>
      <c r="P155" s="146">
        <f>(P146+P147+P148+P149+P150+P152+P153+P154)/8</f>
        <v>529.11375</v>
      </c>
      <c r="Q155" s="132">
        <v>3.86</v>
      </c>
      <c r="R155" s="132">
        <v>7</v>
      </c>
      <c r="S155" s="153">
        <f aca="true" t="shared" si="67" ref="S155:Y155">AVERAGE(S146:S154)</f>
        <v>41198.77777777778</v>
      </c>
      <c r="T155" s="153">
        <f t="shared" si="67"/>
        <v>41571.666666666664</v>
      </c>
      <c r="U155" s="153">
        <f t="shared" si="67"/>
        <v>41389.333333333336</v>
      </c>
      <c r="V155" s="153">
        <f t="shared" si="67"/>
        <v>41391.77777777778</v>
      </c>
      <c r="W155" s="153">
        <f t="shared" si="67"/>
        <v>41432.88888888889</v>
      </c>
      <c r="X155" s="154">
        <f t="shared" si="67"/>
        <v>234.11111111111111</v>
      </c>
      <c r="Y155" s="154">
        <f t="shared" si="67"/>
        <v>15.712222222222222</v>
      </c>
      <c r="Z155" s="159">
        <v>3</v>
      </c>
      <c r="AA155" s="154">
        <f aca="true" t="shared" si="68" ref="AA155:AF155">AVERAGE(AA146:AA154)</f>
        <v>81.64444444444445</v>
      </c>
      <c r="AB155" s="159">
        <v>2</v>
      </c>
      <c r="AC155" s="154">
        <f t="shared" si="68"/>
        <v>120.65666666666665</v>
      </c>
      <c r="AD155" s="154">
        <f t="shared" si="68"/>
        <v>44.53</v>
      </c>
      <c r="AE155" s="154">
        <f t="shared" si="68"/>
        <v>37.57810381424934</v>
      </c>
      <c r="AF155" s="154">
        <f t="shared" si="68"/>
        <v>32.36666666666667</v>
      </c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1:52" s="128" customFormat="1" ht="18.75" customHeight="1">
      <c r="A156" s="48"/>
      <c r="B156" s="17" t="s">
        <v>99</v>
      </c>
      <c r="C156" s="132" t="s">
        <v>112</v>
      </c>
      <c r="D156" s="17" t="s">
        <v>55</v>
      </c>
      <c r="E156" s="8">
        <v>5</v>
      </c>
      <c r="F156" s="8">
        <v>1</v>
      </c>
      <c r="G156" s="8">
        <v>1</v>
      </c>
      <c r="H156" s="8">
        <v>3</v>
      </c>
      <c r="I156" s="8">
        <v>4</v>
      </c>
      <c r="J156" s="174">
        <v>1</v>
      </c>
      <c r="K156" s="117">
        <v>42.3</v>
      </c>
      <c r="L156" s="117">
        <v>817</v>
      </c>
      <c r="M156" s="144">
        <v>9.035</v>
      </c>
      <c r="N156" s="144">
        <v>9.73</v>
      </c>
      <c r="O156" s="144">
        <v>9.895</v>
      </c>
      <c r="P156" s="134">
        <v>557.5</v>
      </c>
      <c r="Q156" s="134">
        <v>-7.73</v>
      </c>
      <c r="R156" s="157">
        <v>14</v>
      </c>
      <c r="S156" s="177">
        <v>41555</v>
      </c>
      <c r="T156" s="177">
        <v>41562</v>
      </c>
      <c r="U156" s="178">
        <v>41717</v>
      </c>
      <c r="V156" s="177">
        <v>41747</v>
      </c>
      <c r="W156" s="177">
        <v>41792</v>
      </c>
      <c r="X156" s="8">
        <f aca="true" t="shared" si="69" ref="X156:X164">W156-S156</f>
        <v>237</v>
      </c>
      <c r="Y156" s="8">
        <v>15</v>
      </c>
      <c r="Z156" s="147" t="s">
        <v>56</v>
      </c>
      <c r="AA156" s="8">
        <v>100</v>
      </c>
      <c r="AB156" s="147" t="s">
        <v>101</v>
      </c>
      <c r="AC156" s="8">
        <v>108.1</v>
      </c>
      <c r="AD156" s="8">
        <v>42.6</v>
      </c>
      <c r="AE156" s="181">
        <f aca="true" t="shared" si="70" ref="AE156:AE164">AD156/AC156*100</f>
        <v>39.40795559666975</v>
      </c>
      <c r="AF156" s="8">
        <v>33.4</v>
      </c>
      <c r="AG156" s="17"/>
      <c r="AH156" s="17"/>
      <c r="AI156" s="8"/>
      <c r="AJ156" s="8"/>
      <c r="AK156" s="17"/>
      <c r="AL156" s="17"/>
      <c r="AM156" s="8"/>
      <c r="AN156" s="8"/>
      <c r="AO156" s="17"/>
      <c r="AP156" s="8">
        <v>3</v>
      </c>
      <c r="AQ156" s="8">
        <v>57</v>
      </c>
      <c r="AR156" s="8">
        <v>4</v>
      </c>
      <c r="AS156" s="177">
        <v>41999</v>
      </c>
      <c r="AT156" s="8">
        <v>1</v>
      </c>
      <c r="AU156" s="177"/>
      <c r="AV156" s="8"/>
      <c r="AW156" s="178"/>
      <c r="AX156" s="17"/>
      <c r="AY156" s="178"/>
      <c r="AZ156" s="17"/>
    </row>
    <row r="157" spans="1:52" s="128" customFormat="1" ht="18.75" customHeight="1">
      <c r="A157" s="48"/>
      <c r="B157" s="17" t="s">
        <v>99</v>
      </c>
      <c r="C157" s="132"/>
      <c r="D157" s="17" t="s">
        <v>57</v>
      </c>
      <c r="E157" s="8">
        <v>5</v>
      </c>
      <c r="F157" s="8">
        <v>1</v>
      </c>
      <c r="G157" s="8">
        <v>1</v>
      </c>
      <c r="H157" s="8">
        <v>3</v>
      </c>
      <c r="I157" s="8"/>
      <c r="J157" s="66" t="s">
        <v>104</v>
      </c>
      <c r="K157" s="117">
        <v>43.6</v>
      </c>
      <c r="L157" s="8"/>
      <c r="M157" s="144">
        <v>11.212</v>
      </c>
      <c r="N157" s="144">
        <v>11.18</v>
      </c>
      <c r="O157" s="144">
        <v>11.292</v>
      </c>
      <c r="P157" s="134">
        <v>561.57</v>
      </c>
      <c r="Q157" s="134">
        <v>9.42</v>
      </c>
      <c r="R157" s="157">
        <v>4</v>
      </c>
      <c r="S157" s="177">
        <v>41564</v>
      </c>
      <c r="T157" s="177">
        <v>41572</v>
      </c>
      <c r="U157" s="177">
        <v>41718</v>
      </c>
      <c r="V157" s="177">
        <v>41751</v>
      </c>
      <c r="W157" s="177">
        <v>41795</v>
      </c>
      <c r="X157" s="8">
        <f t="shared" si="69"/>
        <v>231</v>
      </c>
      <c r="Y157" s="8">
        <v>16</v>
      </c>
      <c r="Z157" s="147">
        <v>3</v>
      </c>
      <c r="AA157" s="8">
        <v>83.8</v>
      </c>
      <c r="AB157" s="147">
        <v>1</v>
      </c>
      <c r="AC157" s="8">
        <v>121</v>
      </c>
      <c r="AD157" s="8">
        <v>45.7</v>
      </c>
      <c r="AE157" s="181">
        <f t="shared" si="70"/>
        <v>37.768595041322314</v>
      </c>
      <c r="AF157" s="8">
        <v>31.9</v>
      </c>
      <c r="AG157" s="8"/>
      <c r="AH157" s="8">
        <v>1</v>
      </c>
      <c r="AI157" s="8"/>
      <c r="AJ157" s="8">
        <v>1</v>
      </c>
      <c r="AK157" s="8"/>
      <c r="AL157" s="8"/>
      <c r="AM157" s="8"/>
      <c r="AN157" s="8"/>
      <c r="AO157" s="8"/>
      <c r="AP157" s="8">
        <v>1</v>
      </c>
      <c r="AQ157" s="8"/>
      <c r="AR157" s="8"/>
      <c r="AS157" s="177">
        <v>41660</v>
      </c>
      <c r="AT157" s="8">
        <v>1</v>
      </c>
      <c r="AU157" s="177"/>
      <c r="AV157" s="8"/>
      <c r="AW157" s="177"/>
      <c r="AX157" s="8"/>
      <c r="AY157" s="178"/>
      <c r="AZ157" s="17"/>
    </row>
    <row r="158" spans="1:52" s="128" customFormat="1" ht="18.75" customHeight="1">
      <c r="A158" s="48"/>
      <c r="B158" s="17" t="s">
        <v>99</v>
      </c>
      <c r="C158" s="132"/>
      <c r="D158" s="17" t="s">
        <v>61</v>
      </c>
      <c r="E158" s="8">
        <v>5</v>
      </c>
      <c r="F158" s="8">
        <v>1</v>
      </c>
      <c r="G158" s="8">
        <v>1</v>
      </c>
      <c r="H158" s="8">
        <v>3</v>
      </c>
      <c r="I158" s="17">
        <v>2</v>
      </c>
      <c r="J158" s="174">
        <v>1</v>
      </c>
      <c r="K158" s="117">
        <v>39.2</v>
      </c>
      <c r="L158" s="17"/>
      <c r="M158" s="144">
        <v>11.25</v>
      </c>
      <c r="N158" s="144">
        <v>10.87</v>
      </c>
      <c r="O158" s="144">
        <v>10.79</v>
      </c>
      <c r="P158" s="134">
        <v>547.89</v>
      </c>
      <c r="Q158" s="134">
        <v>6.13</v>
      </c>
      <c r="R158" s="157">
        <v>7</v>
      </c>
      <c r="S158" s="177">
        <v>41563</v>
      </c>
      <c r="T158" s="177">
        <v>41572</v>
      </c>
      <c r="U158" s="177">
        <v>41713</v>
      </c>
      <c r="V158" s="177">
        <v>41751</v>
      </c>
      <c r="W158" s="177">
        <v>41799</v>
      </c>
      <c r="X158" s="8">
        <f t="shared" si="69"/>
        <v>236</v>
      </c>
      <c r="Y158" s="8">
        <v>14.82</v>
      </c>
      <c r="Z158" s="147">
        <v>3</v>
      </c>
      <c r="AA158" s="8">
        <v>96</v>
      </c>
      <c r="AB158" s="147">
        <v>3</v>
      </c>
      <c r="AC158" s="8">
        <v>122.46</v>
      </c>
      <c r="AD158" s="8">
        <v>40.68</v>
      </c>
      <c r="AE158" s="181">
        <f t="shared" si="70"/>
        <v>33.219010289073985</v>
      </c>
      <c r="AF158" s="8">
        <v>32.9</v>
      </c>
      <c r="AG158" s="8"/>
      <c r="AH158" s="8">
        <v>2</v>
      </c>
      <c r="AI158" s="8"/>
      <c r="AJ158" s="8">
        <v>2</v>
      </c>
      <c r="AK158" s="8"/>
      <c r="AL158" s="8"/>
      <c r="AM158" s="8"/>
      <c r="AN158" s="8"/>
      <c r="AO158" s="8"/>
      <c r="AP158" s="8">
        <v>2</v>
      </c>
      <c r="AQ158" s="8"/>
      <c r="AR158" s="8"/>
      <c r="AS158" s="177">
        <v>41666</v>
      </c>
      <c r="AT158" s="8">
        <v>3</v>
      </c>
      <c r="AU158" s="177">
        <v>41694</v>
      </c>
      <c r="AV158" s="8">
        <v>2</v>
      </c>
      <c r="AW158" s="178"/>
      <c r="AX158" s="17"/>
      <c r="AY158" s="178"/>
      <c r="AZ158" s="17"/>
    </row>
    <row r="159" spans="1:52" s="128" customFormat="1" ht="18.75" customHeight="1">
      <c r="A159" s="48"/>
      <c r="B159" s="17" t="s">
        <v>99</v>
      </c>
      <c r="C159" s="132"/>
      <c r="D159" s="17" t="s">
        <v>62</v>
      </c>
      <c r="E159" s="8">
        <v>5</v>
      </c>
      <c r="F159" s="8">
        <v>1</v>
      </c>
      <c r="G159" s="8">
        <v>1</v>
      </c>
      <c r="H159" s="8">
        <v>1</v>
      </c>
      <c r="I159" s="8"/>
      <c r="J159" s="174">
        <v>1</v>
      </c>
      <c r="K159" s="117">
        <v>41.5</v>
      </c>
      <c r="L159" s="17"/>
      <c r="M159" s="144">
        <v>12.17</v>
      </c>
      <c r="N159" s="144">
        <v>11.95</v>
      </c>
      <c r="O159" s="144">
        <v>11.43</v>
      </c>
      <c r="P159" s="134">
        <v>548.6</v>
      </c>
      <c r="Q159" s="134">
        <v>4.6</v>
      </c>
      <c r="R159" s="157">
        <v>4</v>
      </c>
      <c r="S159" s="177">
        <v>41566</v>
      </c>
      <c r="T159" s="177">
        <v>41573</v>
      </c>
      <c r="U159" s="177">
        <v>41712</v>
      </c>
      <c r="V159" s="177">
        <v>41747</v>
      </c>
      <c r="W159" s="177">
        <v>41795</v>
      </c>
      <c r="X159" s="8">
        <f t="shared" si="69"/>
        <v>229</v>
      </c>
      <c r="Y159" s="8">
        <v>15.2</v>
      </c>
      <c r="Z159" s="147">
        <v>1</v>
      </c>
      <c r="AA159" s="8">
        <v>88</v>
      </c>
      <c r="AB159" s="147">
        <v>2</v>
      </c>
      <c r="AC159" s="8">
        <v>134.7</v>
      </c>
      <c r="AD159" s="8">
        <v>43.9</v>
      </c>
      <c r="AE159" s="181">
        <f t="shared" si="70"/>
        <v>32.5909428359317</v>
      </c>
      <c r="AF159" s="8">
        <v>28.6</v>
      </c>
      <c r="AG159" s="17"/>
      <c r="AH159" s="17"/>
      <c r="AI159" s="17"/>
      <c r="AJ159" s="17"/>
      <c r="AK159" s="17"/>
      <c r="AL159" s="17"/>
      <c r="AM159" s="8"/>
      <c r="AN159" s="8"/>
      <c r="AO159" s="17"/>
      <c r="AP159" s="17"/>
      <c r="AQ159" s="17">
        <v>20</v>
      </c>
      <c r="AR159" s="17">
        <v>3</v>
      </c>
      <c r="AS159" s="178">
        <v>41655</v>
      </c>
      <c r="AT159" s="17">
        <v>2</v>
      </c>
      <c r="AU159" s="177"/>
      <c r="AV159" s="8"/>
      <c r="AW159" s="178"/>
      <c r="AX159" s="17"/>
      <c r="AY159" s="178"/>
      <c r="AZ159" s="17"/>
    </row>
    <row r="160" spans="1:52" s="128" customFormat="1" ht="18.75" customHeight="1">
      <c r="A160" s="48"/>
      <c r="B160" s="17" t="s">
        <v>99</v>
      </c>
      <c r="C160" s="132"/>
      <c r="D160" s="17" t="s">
        <v>64</v>
      </c>
      <c r="E160" s="8" t="s">
        <v>109</v>
      </c>
      <c r="F160" s="8">
        <v>1</v>
      </c>
      <c r="G160" s="8">
        <v>1</v>
      </c>
      <c r="H160" s="8">
        <v>3</v>
      </c>
      <c r="I160" s="8"/>
      <c r="J160" s="66" t="s">
        <v>104</v>
      </c>
      <c r="K160" s="117">
        <v>41.3</v>
      </c>
      <c r="L160" s="8">
        <v>790</v>
      </c>
      <c r="M160" s="144">
        <v>11.19</v>
      </c>
      <c r="N160" s="144">
        <v>11.46</v>
      </c>
      <c r="O160" s="144">
        <v>11.49</v>
      </c>
      <c r="P160" s="134">
        <v>569.11</v>
      </c>
      <c r="Q160" s="134">
        <v>5.11</v>
      </c>
      <c r="R160" s="157">
        <v>7</v>
      </c>
      <c r="S160" s="177">
        <v>41563</v>
      </c>
      <c r="T160" s="177">
        <v>41570</v>
      </c>
      <c r="U160" s="177">
        <v>41714</v>
      </c>
      <c r="V160" s="177">
        <v>41747</v>
      </c>
      <c r="W160" s="177">
        <v>41798</v>
      </c>
      <c r="X160" s="8">
        <f t="shared" si="69"/>
        <v>235</v>
      </c>
      <c r="Y160" s="8">
        <v>16</v>
      </c>
      <c r="Z160" s="147">
        <v>3</v>
      </c>
      <c r="AA160" s="8">
        <v>87</v>
      </c>
      <c r="AB160" s="147">
        <v>2</v>
      </c>
      <c r="AC160" s="8">
        <v>130.4</v>
      </c>
      <c r="AD160" s="8">
        <v>47.3</v>
      </c>
      <c r="AE160" s="181">
        <f t="shared" si="70"/>
        <v>36.27300613496932</v>
      </c>
      <c r="AF160" s="8">
        <v>34.2</v>
      </c>
      <c r="AG160" s="8"/>
      <c r="AH160" s="8">
        <v>1</v>
      </c>
      <c r="AI160" s="8"/>
      <c r="AJ160" s="8">
        <v>1</v>
      </c>
      <c r="AK160" s="8"/>
      <c r="AL160" s="8"/>
      <c r="AM160" s="8"/>
      <c r="AN160" s="8"/>
      <c r="AO160" s="8">
        <v>0</v>
      </c>
      <c r="AP160" s="8">
        <v>1</v>
      </c>
      <c r="AQ160" s="8">
        <v>30</v>
      </c>
      <c r="AR160" s="8">
        <v>4</v>
      </c>
      <c r="AS160" s="177">
        <v>41660</v>
      </c>
      <c r="AT160" s="8">
        <v>1</v>
      </c>
      <c r="AU160" s="177"/>
      <c r="AV160" s="8"/>
      <c r="AW160" s="177"/>
      <c r="AX160" s="8"/>
      <c r="AY160" s="177"/>
      <c r="AZ160" s="8"/>
    </row>
    <row r="161" spans="1:52" s="128" customFormat="1" ht="18.75" customHeight="1">
      <c r="A161" s="48"/>
      <c r="B161" s="17" t="s">
        <v>99</v>
      </c>
      <c r="C161" s="132"/>
      <c r="D161" s="17" t="s">
        <v>65</v>
      </c>
      <c r="E161" s="8">
        <v>5</v>
      </c>
      <c r="F161" s="8">
        <v>1</v>
      </c>
      <c r="G161" s="8">
        <v>1</v>
      </c>
      <c r="H161" s="8">
        <v>3</v>
      </c>
      <c r="I161" s="8"/>
      <c r="J161" s="174">
        <v>1</v>
      </c>
      <c r="K161" s="117">
        <v>37.4</v>
      </c>
      <c r="L161" s="8"/>
      <c r="M161" s="144">
        <v>8.3</v>
      </c>
      <c r="N161" s="144">
        <v>8</v>
      </c>
      <c r="O161" s="144">
        <v>8.9</v>
      </c>
      <c r="P161" s="134">
        <v>420.13</v>
      </c>
      <c r="Q161" s="134">
        <v>-10.36</v>
      </c>
      <c r="R161" s="157">
        <v>13</v>
      </c>
      <c r="S161" s="177">
        <v>41561</v>
      </c>
      <c r="T161" s="177">
        <v>41572</v>
      </c>
      <c r="U161" s="177"/>
      <c r="V161" s="177">
        <v>41751</v>
      </c>
      <c r="W161" s="177">
        <v>41798</v>
      </c>
      <c r="X161" s="8">
        <f t="shared" si="69"/>
        <v>237</v>
      </c>
      <c r="Y161" s="8">
        <v>18</v>
      </c>
      <c r="Z161" s="147">
        <v>1</v>
      </c>
      <c r="AA161" s="8">
        <v>91.7</v>
      </c>
      <c r="AB161" s="147">
        <v>1</v>
      </c>
      <c r="AC161" s="8">
        <v>129.33</v>
      </c>
      <c r="AD161" s="8">
        <v>41.7</v>
      </c>
      <c r="AE161" s="181">
        <f t="shared" si="70"/>
        <v>32.24309904894456</v>
      </c>
      <c r="AF161" s="8">
        <v>28.4</v>
      </c>
      <c r="AG161" s="8">
        <v>1</v>
      </c>
      <c r="AH161" s="8">
        <v>4</v>
      </c>
      <c r="AI161" s="8"/>
      <c r="AJ161" s="8">
        <v>1</v>
      </c>
      <c r="AK161" s="17"/>
      <c r="AL161" s="17"/>
      <c r="AM161" s="17"/>
      <c r="AN161" s="17"/>
      <c r="AO161" s="17"/>
      <c r="AP161" s="17">
        <v>1</v>
      </c>
      <c r="AQ161" s="17">
        <v>20</v>
      </c>
      <c r="AR161" s="17">
        <v>5</v>
      </c>
      <c r="AS161" s="178"/>
      <c r="AT161" s="17"/>
      <c r="AU161" s="177"/>
      <c r="AV161" s="8"/>
      <c r="AW161" s="178"/>
      <c r="AX161" s="17"/>
      <c r="AY161" s="178"/>
      <c r="AZ161" s="17"/>
    </row>
    <row r="162" spans="1:52" s="128" customFormat="1" ht="18.75" customHeight="1">
      <c r="A162" s="48"/>
      <c r="B162" s="17" t="s">
        <v>99</v>
      </c>
      <c r="C162" s="132"/>
      <c r="D162" s="17" t="s">
        <v>66</v>
      </c>
      <c r="E162" s="8">
        <v>5</v>
      </c>
      <c r="F162" s="8">
        <v>1</v>
      </c>
      <c r="G162" s="8">
        <v>1</v>
      </c>
      <c r="H162" s="8">
        <v>1</v>
      </c>
      <c r="I162" s="8"/>
      <c r="J162" s="174">
        <v>1</v>
      </c>
      <c r="K162" s="117">
        <v>42.8</v>
      </c>
      <c r="L162" s="17"/>
      <c r="M162" s="144">
        <v>12.49</v>
      </c>
      <c r="N162" s="144">
        <v>12.14</v>
      </c>
      <c r="O162" s="144">
        <v>11.87</v>
      </c>
      <c r="P162" s="134">
        <v>608.33</v>
      </c>
      <c r="Q162" s="134">
        <v>7.61</v>
      </c>
      <c r="R162" s="8">
        <v>5</v>
      </c>
      <c r="S162" s="177">
        <v>41567</v>
      </c>
      <c r="T162" s="177">
        <v>41574</v>
      </c>
      <c r="U162" s="177">
        <v>41716</v>
      </c>
      <c r="V162" s="177">
        <v>41746</v>
      </c>
      <c r="W162" s="177">
        <v>41793</v>
      </c>
      <c r="X162" s="8">
        <f t="shared" si="69"/>
        <v>226</v>
      </c>
      <c r="Y162" s="8">
        <v>14.83</v>
      </c>
      <c r="Z162" s="147">
        <v>1</v>
      </c>
      <c r="AA162" s="8">
        <v>87.5</v>
      </c>
      <c r="AB162" s="147">
        <v>2</v>
      </c>
      <c r="AC162" s="8">
        <v>119.17</v>
      </c>
      <c r="AD162" s="8">
        <v>41.67</v>
      </c>
      <c r="AE162" s="181">
        <f t="shared" si="70"/>
        <v>34.96685407401191</v>
      </c>
      <c r="AF162" s="8">
        <v>39.2</v>
      </c>
      <c r="AG162" s="8">
        <v>2.88</v>
      </c>
      <c r="AH162" s="8"/>
      <c r="AI162" s="8">
        <v>40</v>
      </c>
      <c r="AJ162" s="8">
        <v>29.3</v>
      </c>
      <c r="AK162" s="17"/>
      <c r="AL162" s="17"/>
      <c r="AM162" s="17"/>
      <c r="AN162" s="17"/>
      <c r="AO162" s="8">
        <v>80</v>
      </c>
      <c r="AP162" s="8">
        <v>36</v>
      </c>
      <c r="AQ162" s="8"/>
      <c r="AR162" s="8"/>
      <c r="AS162" s="177">
        <v>41663</v>
      </c>
      <c r="AT162" s="43" t="s">
        <v>113</v>
      </c>
      <c r="AU162" s="177">
        <v>41700</v>
      </c>
      <c r="AV162" s="43" t="s">
        <v>59</v>
      </c>
      <c r="AW162" s="177"/>
      <c r="AX162" s="8"/>
      <c r="AY162" s="177"/>
      <c r="AZ162" s="8"/>
    </row>
    <row r="163" spans="1:52" s="128" customFormat="1" ht="18.75" customHeight="1">
      <c r="A163" s="48"/>
      <c r="B163" s="17" t="s">
        <v>99</v>
      </c>
      <c r="C163" s="132"/>
      <c r="D163" s="17" t="s">
        <v>67</v>
      </c>
      <c r="E163" s="8">
        <v>5</v>
      </c>
      <c r="F163" s="8">
        <v>1</v>
      </c>
      <c r="G163" s="8">
        <v>1</v>
      </c>
      <c r="H163" s="8">
        <v>3</v>
      </c>
      <c r="I163" s="8"/>
      <c r="J163" s="174">
        <v>3</v>
      </c>
      <c r="K163" s="117">
        <v>38.7</v>
      </c>
      <c r="L163" s="17"/>
      <c r="M163" s="144">
        <v>12.5</v>
      </c>
      <c r="N163" s="144">
        <v>12.4</v>
      </c>
      <c r="O163" s="144">
        <v>12.3</v>
      </c>
      <c r="P163" s="134">
        <v>620</v>
      </c>
      <c r="Q163" s="134">
        <v>7.05</v>
      </c>
      <c r="R163" s="17">
        <v>3</v>
      </c>
      <c r="S163" s="177">
        <v>41567</v>
      </c>
      <c r="T163" s="177">
        <v>41577</v>
      </c>
      <c r="U163" s="177"/>
      <c r="V163" s="177">
        <v>41751</v>
      </c>
      <c r="W163" s="177">
        <v>41794</v>
      </c>
      <c r="X163" s="8">
        <f t="shared" si="69"/>
        <v>227</v>
      </c>
      <c r="Y163" s="8">
        <v>15.33</v>
      </c>
      <c r="Z163" s="147">
        <v>1</v>
      </c>
      <c r="AA163" s="8">
        <v>82.7</v>
      </c>
      <c r="AB163" s="147">
        <v>2</v>
      </c>
      <c r="AC163" s="8">
        <v>125</v>
      </c>
      <c r="AD163" s="8">
        <v>47</v>
      </c>
      <c r="AE163" s="181">
        <f t="shared" si="70"/>
        <v>37.6</v>
      </c>
      <c r="AF163" s="8">
        <v>36.7</v>
      </c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7"/>
      <c r="AT163" s="8"/>
      <c r="AU163" s="177"/>
      <c r="AV163" s="8"/>
      <c r="AW163" s="178"/>
      <c r="AX163" s="17"/>
      <c r="AY163" s="178"/>
      <c r="AZ163" s="17"/>
    </row>
    <row r="164" spans="1:52" s="128" customFormat="1" ht="18.75" customHeight="1">
      <c r="A164" s="48"/>
      <c r="B164" s="17" t="s">
        <v>99</v>
      </c>
      <c r="C164" s="132"/>
      <c r="D164" s="17" t="s">
        <v>68</v>
      </c>
      <c r="E164" s="8">
        <v>5</v>
      </c>
      <c r="F164" s="8">
        <v>1</v>
      </c>
      <c r="G164" s="8">
        <v>1</v>
      </c>
      <c r="H164" s="8">
        <v>3</v>
      </c>
      <c r="I164" s="8"/>
      <c r="J164" s="174">
        <v>1</v>
      </c>
      <c r="K164" s="117">
        <v>41.7</v>
      </c>
      <c r="L164" s="8">
        <v>815</v>
      </c>
      <c r="M164" s="144">
        <v>13.7</v>
      </c>
      <c r="N164" s="144">
        <v>13.97</v>
      </c>
      <c r="O164" s="144">
        <v>14.12</v>
      </c>
      <c r="P164" s="134">
        <v>659.6</v>
      </c>
      <c r="Q164" s="134">
        <v>4.61</v>
      </c>
      <c r="R164" s="8">
        <v>4</v>
      </c>
      <c r="S164" s="177">
        <v>41567</v>
      </c>
      <c r="T164" s="177">
        <v>41576</v>
      </c>
      <c r="U164" s="177"/>
      <c r="V164" s="177">
        <v>41752</v>
      </c>
      <c r="W164" s="177">
        <v>41797</v>
      </c>
      <c r="X164" s="8">
        <f t="shared" si="69"/>
        <v>230</v>
      </c>
      <c r="Y164" s="8">
        <v>18.05</v>
      </c>
      <c r="Z164" s="147">
        <v>3</v>
      </c>
      <c r="AA164" s="8">
        <v>90</v>
      </c>
      <c r="AB164" s="147">
        <v>2</v>
      </c>
      <c r="AC164" s="8">
        <v>143.4</v>
      </c>
      <c r="AD164" s="8">
        <v>46.3</v>
      </c>
      <c r="AE164" s="181">
        <f t="shared" si="70"/>
        <v>32.28730822873082</v>
      </c>
      <c r="AF164" s="8">
        <v>35</v>
      </c>
      <c r="AG164" s="8"/>
      <c r="AH164" s="8"/>
      <c r="AI164" s="8"/>
      <c r="AJ164" s="43" t="s">
        <v>63</v>
      </c>
      <c r="AK164" s="17"/>
      <c r="AL164" s="17"/>
      <c r="AM164" s="8"/>
      <c r="AN164" s="17"/>
      <c r="AO164" s="17"/>
      <c r="AP164" s="17"/>
      <c r="AQ164" s="8"/>
      <c r="AR164" s="8"/>
      <c r="AS164" s="177">
        <v>41660</v>
      </c>
      <c r="AT164" s="8" t="s">
        <v>76</v>
      </c>
      <c r="AU164" s="177">
        <v>41682</v>
      </c>
      <c r="AV164" s="8">
        <v>2</v>
      </c>
      <c r="AW164" s="177"/>
      <c r="AX164" s="8"/>
      <c r="AY164" s="177"/>
      <c r="AZ164" s="8"/>
    </row>
    <row r="165" spans="1:52" s="128" customFormat="1" ht="18.75" customHeight="1">
      <c r="A165" s="48"/>
      <c r="B165" s="17" t="s">
        <v>99</v>
      </c>
      <c r="C165" s="132"/>
      <c r="D165" s="19" t="s">
        <v>106</v>
      </c>
      <c r="E165" s="132">
        <f aca="true" t="shared" si="71" ref="E165:H165">AVERAGE(E156)</f>
        <v>5</v>
      </c>
      <c r="F165" s="132">
        <f t="shared" si="71"/>
        <v>1</v>
      </c>
      <c r="G165" s="132">
        <f t="shared" si="71"/>
        <v>1</v>
      </c>
      <c r="H165" s="132">
        <f t="shared" si="71"/>
        <v>3</v>
      </c>
      <c r="I165" s="145">
        <f>6/3</f>
        <v>2</v>
      </c>
      <c r="J165" s="175">
        <f>AVERAGE(J156)</f>
        <v>1</v>
      </c>
      <c r="K165" s="145">
        <f>AVERAGE(K156:K164)</f>
        <v>40.94444444444444</v>
      </c>
      <c r="L165" s="145">
        <f>AVERAGE(L156:L164)</f>
        <v>807.3333333333334</v>
      </c>
      <c r="M165" s="176"/>
      <c r="N165" s="176"/>
      <c r="O165" s="176"/>
      <c r="P165" s="146">
        <v>565.88</v>
      </c>
      <c r="Q165" s="146">
        <v>3.04</v>
      </c>
      <c r="R165" s="132">
        <v>8</v>
      </c>
      <c r="S165" s="179">
        <f aca="true" t="shared" si="72" ref="S165:Y165">AVERAGE(S156:S164)</f>
        <v>41563.666666666664</v>
      </c>
      <c r="T165" s="179">
        <f t="shared" si="72"/>
        <v>41572</v>
      </c>
      <c r="U165" s="179">
        <f t="shared" si="72"/>
        <v>41715</v>
      </c>
      <c r="V165" s="179">
        <f t="shared" si="72"/>
        <v>41749.22222222222</v>
      </c>
      <c r="W165" s="179">
        <f t="shared" si="72"/>
        <v>41795.666666666664</v>
      </c>
      <c r="X165" s="180">
        <f t="shared" si="72"/>
        <v>232</v>
      </c>
      <c r="Y165" s="180">
        <f t="shared" si="72"/>
        <v>15.914444444444444</v>
      </c>
      <c r="Z165" s="182">
        <v>3</v>
      </c>
      <c r="AA165" s="180">
        <f aca="true" t="shared" si="73" ref="AA165:AF165">AVERAGE(AA156:AA164)</f>
        <v>89.63333333333334</v>
      </c>
      <c r="AB165" s="182">
        <v>2</v>
      </c>
      <c r="AC165" s="180">
        <f t="shared" si="73"/>
        <v>125.9511111111111</v>
      </c>
      <c r="AD165" s="180">
        <f t="shared" si="73"/>
        <v>44.09444444444445</v>
      </c>
      <c r="AE165" s="180">
        <f t="shared" si="73"/>
        <v>35.150752361072705</v>
      </c>
      <c r="AF165" s="180">
        <f t="shared" si="73"/>
        <v>33.36666666666667</v>
      </c>
      <c r="AG165" s="8"/>
      <c r="AH165" s="8"/>
      <c r="AI165" s="8"/>
      <c r="AJ165" s="43"/>
      <c r="AK165" s="17"/>
      <c r="AL165" s="17"/>
      <c r="AM165" s="8"/>
      <c r="AN165" s="17"/>
      <c r="AO165" s="17"/>
      <c r="AP165" s="17"/>
      <c r="AQ165" s="8"/>
      <c r="AR165" s="8"/>
      <c r="AS165" s="177"/>
      <c r="AT165" s="8"/>
      <c r="AU165" s="177"/>
      <c r="AV165" s="8"/>
      <c r="AW165" s="177"/>
      <c r="AX165" s="8"/>
      <c r="AY165" s="177"/>
      <c r="AZ165" s="8"/>
    </row>
    <row r="166" spans="1:52" s="127" customFormat="1" ht="13.5">
      <c r="A166" s="48"/>
      <c r="B166" s="169" t="s">
        <v>87</v>
      </c>
      <c r="C166" s="8" t="s">
        <v>114</v>
      </c>
      <c r="D166" s="8" t="s">
        <v>88</v>
      </c>
      <c r="E166" s="24">
        <v>5</v>
      </c>
      <c r="F166" s="24">
        <v>1</v>
      </c>
      <c r="G166" s="24">
        <v>1</v>
      </c>
      <c r="H166" s="24">
        <v>3</v>
      </c>
      <c r="I166" s="24"/>
      <c r="J166" s="24">
        <v>1</v>
      </c>
      <c r="K166" s="24">
        <v>41.5</v>
      </c>
      <c r="L166" s="24"/>
      <c r="M166" s="24">
        <v>131.4</v>
      </c>
      <c r="N166" s="24">
        <v>132.8</v>
      </c>
      <c r="O166" s="24">
        <v>132.1</v>
      </c>
      <c r="P166" s="24">
        <v>607.7</v>
      </c>
      <c r="Q166" s="24">
        <v>6.02</v>
      </c>
      <c r="R166" s="24">
        <v>2</v>
      </c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</row>
    <row r="167" spans="1:52" s="127" customFormat="1" ht="13.5">
      <c r="A167" s="48"/>
      <c r="B167" s="169" t="s">
        <v>87</v>
      </c>
      <c r="C167" s="8"/>
      <c r="D167" s="8" t="s">
        <v>89</v>
      </c>
      <c r="E167" s="24">
        <v>5</v>
      </c>
      <c r="F167" s="24">
        <v>1</v>
      </c>
      <c r="G167" s="24">
        <v>1</v>
      </c>
      <c r="H167" s="24">
        <v>1</v>
      </c>
      <c r="I167" s="24">
        <v>2</v>
      </c>
      <c r="J167" s="24">
        <v>1</v>
      </c>
      <c r="K167" s="24">
        <v>40.2</v>
      </c>
      <c r="L167" s="24"/>
      <c r="M167" s="24">
        <v>173.21</v>
      </c>
      <c r="N167" s="24">
        <v>171.39</v>
      </c>
      <c r="O167" s="24">
        <v>172.3</v>
      </c>
      <c r="P167" s="24">
        <v>574.32</v>
      </c>
      <c r="Q167" s="172">
        <v>3.17</v>
      </c>
      <c r="R167" s="24">
        <v>5</v>
      </c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</row>
    <row r="168" spans="1:52" s="127" customFormat="1" ht="13.5">
      <c r="A168" s="48"/>
      <c r="B168" s="169" t="s">
        <v>87</v>
      </c>
      <c r="C168" s="8"/>
      <c r="D168" s="8" t="s">
        <v>90</v>
      </c>
      <c r="E168" s="24">
        <v>1</v>
      </c>
      <c r="F168" s="24">
        <v>1</v>
      </c>
      <c r="G168" s="24">
        <v>1</v>
      </c>
      <c r="H168" s="24">
        <v>3</v>
      </c>
      <c r="I168" s="24"/>
      <c r="J168" s="24">
        <v>3</v>
      </c>
      <c r="K168" s="24">
        <v>40.6</v>
      </c>
      <c r="L168" s="24"/>
      <c r="M168" s="24">
        <v>129.6</v>
      </c>
      <c r="N168" s="24">
        <v>128.9</v>
      </c>
      <c r="O168" s="24">
        <v>129.25</v>
      </c>
      <c r="P168" s="24">
        <v>517</v>
      </c>
      <c r="Q168" s="24">
        <v>6.38</v>
      </c>
      <c r="R168" s="24">
        <v>2</v>
      </c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</row>
    <row r="169" spans="1:52" s="127" customFormat="1" ht="13.5">
      <c r="A169" s="48"/>
      <c r="B169" s="169" t="s">
        <v>87</v>
      </c>
      <c r="C169" s="8"/>
      <c r="D169" s="8" t="s">
        <v>91</v>
      </c>
      <c r="E169" s="24">
        <v>5</v>
      </c>
      <c r="F169" s="24">
        <v>1</v>
      </c>
      <c r="G169" s="24">
        <v>1</v>
      </c>
      <c r="H169" s="24">
        <v>3</v>
      </c>
      <c r="I169" s="24"/>
      <c r="J169" s="24">
        <v>1</v>
      </c>
      <c r="K169" s="24">
        <v>41.8</v>
      </c>
      <c r="L169" s="24">
        <v>819</v>
      </c>
      <c r="M169" s="24">
        <v>117.89</v>
      </c>
      <c r="N169" s="24">
        <v>115.63</v>
      </c>
      <c r="O169" s="24">
        <v>116.76</v>
      </c>
      <c r="P169" s="24">
        <v>583.8</v>
      </c>
      <c r="Q169" s="24">
        <v>6.55</v>
      </c>
      <c r="R169" s="24">
        <v>3</v>
      </c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</row>
    <row r="170" spans="1:52" s="127" customFormat="1" ht="13.5">
      <c r="A170" s="48"/>
      <c r="B170" s="169" t="s">
        <v>87</v>
      </c>
      <c r="C170" s="8"/>
      <c r="D170" s="8" t="s">
        <v>92</v>
      </c>
      <c r="E170" s="24">
        <v>5</v>
      </c>
      <c r="F170" s="24">
        <v>1</v>
      </c>
      <c r="G170" s="24">
        <v>1</v>
      </c>
      <c r="H170" s="24">
        <v>3</v>
      </c>
      <c r="I170" s="24">
        <v>5</v>
      </c>
      <c r="J170" s="24">
        <v>1</v>
      </c>
      <c r="K170" s="24">
        <v>39.8</v>
      </c>
      <c r="L170" s="24">
        <v>805</v>
      </c>
      <c r="M170" s="24">
        <v>122.03</v>
      </c>
      <c r="N170" s="24">
        <v>123.19</v>
      </c>
      <c r="O170" s="24">
        <v>122.61</v>
      </c>
      <c r="P170" s="24">
        <v>544.4</v>
      </c>
      <c r="Q170" s="24">
        <v>5.77</v>
      </c>
      <c r="R170" s="24">
        <v>4</v>
      </c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</row>
    <row r="171" spans="1:52" s="127" customFormat="1" ht="13.5">
      <c r="A171" s="48"/>
      <c r="B171" s="169" t="s">
        <v>87</v>
      </c>
      <c r="C171" s="8"/>
      <c r="D171" s="8" t="s">
        <v>62</v>
      </c>
      <c r="E171" s="24">
        <v>5</v>
      </c>
      <c r="F171" s="24">
        <v>1</v>
      </c>
      <c r="G171" s="24">
        <v>1</v>
      </c>
      <c r="H171" s="24">
        <v>3</v>
      </c>
      <c r="I171" s="24"/>
      <c r="J171" s="24">
        <v>1</v>
      </c>
      <c r="K171" s="24">
        <v>41.2</v>
      </c>
      <c r="L171" s="24"/>
      <c r="M171" s="24">
        <v>220.7</v>
      </c>
      <c r="N171" s="24">
        <v>227.9</v>
      </c>
      <c r="O171" s="24">
        <v>224.3</v>
      </c>
      <c r="P171" s="172">
        <v>553.8</v>
      </c>
      <c r="Q171" s="24">
        <v>3.6</v>
      </c>
      <c r="R171" s="24">
        <v>1</v>
      </c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</row>
    <row r="172" spans="1:52" s="127" customFormat="1" ht="13.5">
      <c r="A172" s="48"/>
      <c r="B172" s="169" t="s">
        <v>87</v>
      </c>
      <c r="C172" s="8"/>
      <c r="D172" s="8" t="s">
        <v>93</v>
      </c>
      <c r="E172" s="24">
        <v>1</v>
      </c>
      <c r="F172" s="24">
        <v>1</v>
      </c>
      <c r="G172" s="24">
        <v>1</v>
      </c>
      <c r="H172" s="24">
        <v>1</v>
      </c>
      <c r="I172" s="24"/>
      <c r="J172" s="24">
        <v>3</v>
      </c>
      <c r="K172" s="24">
        <v>38</v>
      </c>
      <c r="L172" s="24"/>
      <c r="M172" s="24">
        <v>132.65</v>
      </c>
      <c r="N172" s="24">
        <v>132.17</v>
      </c>
      <c r="O172" s="24">
        <v>132.41</v>
      </c>
      <c r="P172" s="24">
        <v>560.49</v>
      </c>
      <c r="Q172" s="24">
        <v>2.9</v>
      </c>
      <c r="R172" s="24">
        <v>4</v>
      </c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</row>
    <row r="173" spans="1:52" s="127" customFormat="1" ht="13.5">
      <c r="A173" s="48"/>
      <c r="B173" s="169" t="s">
        <v>87</v>
      </c>
      <c r="C173" s="8"/>
      <c r="D173" s="8" t="s">
        <v>94</v>
      </c>
      <c r="E173" s="24">
        <v>5</v>
      </c>
      <c r="F173" s="24">
        <v>1</v>
      </c>
      <c r="G173" s="24">
        <v>1</v>
      </c>
      <c r="H173" s="24">
        <v>1</v>
      </c>
      <c r="I173" s="24">
        <v>1</v>
      </c>
      <c r="J173" s="24">
        <v>3</v>
      </c>
      <c r="K173" s="24">
        <v>43.4</v>
      </c>
      <c r="L173" s="24"/>
      <c r="M173" s="24">
        <v>145.4</v>
      </c>
      <c r="N173" s="24">
        <v>150.3</v>
      </c>
      <c r="O173" s="24">
        <v>147.85</v>
      </c>
      <c r="P173" s="172">
        <v>492.86</v>
      </c>
      <c r="Q173" s="24">
        <v>3.61</v>
      </c>
      <c r="R173" s="24">
        <v>3</v>
      </c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</row>
    <row r="174" spans="1:52" s="127" customFormat="1" ht="13.5">
      <c r="A174" s="48"/>
      <c r="B174" s="169" t="s">
        <v>87</v>
      </c>
      <c r="C174" s="8"/>
      <c r="D174" s="8" t="s">
        <v>95</v>
      </c>
      <c r="E174" s="24">
        <v>5</v>
      </c>
      <c r="F174" s="24">
        <v>1</v>
      </c>
      <c r="G174" s="24">
        <v>1</v>
      </c>
      <c r="H174" s="24">
        <v>3</v>
      </c>
      <c r="I174" s="24"/>
      <c r="J174" s="24">
        <v>1</v>
      </c>
      <c r="K174" s="24">
        <v>41.8</v>
      </c>
      <c r="L174" s="24"/>
      <c r="M174" s="24">
        <v>131.5</v>
      </c>
      <c r="N174" s="24">
        <v>128.13</v>
      </c>
      <c r="O174" s="24">
        <v>129.82</v>
      </c>
      <c r="P174" s="172">
        <v>577</v>
      </c>
      <c r="Q174" s="24">
        <v>6.7</v>
      </c>
      <c r="R174" s="24">
        <v>3</v>
      </c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</row>
    <row r="175" spans="1:52" s="127" customFormat="1" ht="13.5">
      <c r="A175" s="48"/>
      <c r="B175" s="169" t="s">
        <v>87</v>
      </c>
      <c r="C175" s="8"/>
      <c r="D175" s="8" t="s">
        <v>96</v>
      </c>
      <c r="E175" s="24">
        <v>5</v>
      </c>
      <c r="F175" s="24">
        <v>1</v>
      </c>
      <c r="G175" s="24">
        <v>1</v>
      </c>
      <c r="H175" s="24">
        <v>1</v>
      </c>
      <c r="I175" s="24">
        <v>4</v>
      </c>
      <c r="J175" s="24">
        <v>1</v>
      </c>
      <c r="K175" s="24">
        <v>39.52</v>
      </c>
      <c r="L175" s="24"/>
      <c r="M175" s="24">
        <v>122.78</v>
      </c>
      <c r="N175" s="24">
        <v>123.1</v>
      </c>
      <c r="O175" s="24">
        <v>122.94</v>
      </c>
      <c r="P175" s="172">
        <v>474.31</v>
      </c>
      <c r="Q175" s="24">
        <v>4.89</v>
      </c>
      <c r="R175" s="24">
        <v>3</v>
      </c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</row>
    <row r="176" spans="1:52" s="127" customFormat="1" ht="13.5">
      <c r="A176" s="48"/>
      <c r="B176" s="169" t="s">
        <v>87</v>
      </c>
      <c r="C176" s="8"/>
      <c r="D176" s="132" t="s">
        <v>97</v>
      </c>
      <c r="E176" s="131"/>
      <c r="F176" s="131"/>
      <c r="G176" s="131"/>
      <c r="H176" s="131"/>
      <c r="I176" s="131"/>
      <c r="J176" s="131"/>
      <c r="K176" s="173">
        <v>40.8</v>
      </c>
      <c r="L176" s="173"/>
      <c r="M176" s="131"/>
      <c r="N176" s="131"/>
      <c r="O176" s="173"/>
      <c r="P176" s="173">
        <v>548.57</v>
      </c>
      <c r="Q176" s="173">
        <v>4.96</v>
      </c>
      <c r="R176" s="131">
        <v>3</v>
      </c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</row>
  </sheetData>
  <sheetProtection/>
  <mergeCells count="32">
    <mergeCell ref="M1:O1"/>
    <mergeCell ref="A1:A2"/>
    <mergeCell ref="A3:A83"/>
    <mergeCell ref="A84:A114"/>
    <mergeCell ref="A115:A145"/>
    <mergeCell ref="A146:A176"/>
    <mergeCell ref="B1:B2"/>
    <mergeCell ref="C1:C2"/>
    <mergeCell ref="C3:C12"/>
    <mergeCell ref="C63:C72"/>
    <mergeCell ref="C73:C83"/>
    <mergeCell ref="C84:C93"/>
    <mergeCell ref="C94:C103"/>
    <mergeCell ref="C104:C114"/>
    <mergeCell ref="C115:C124"/>
    <mergeCell ref="C125:C134"/>
    <mergeCell ref="C135:C145"/>
    <mergeCell ref="C146:C155"/>
    <mergeCell ref="C156:C165"/>
    <mergeCell ref="C166:C176"/>
    <mergeCell ref="D1:D2"/>
    <mergeCell ref="E5:E6"/>
    <mergeCell ref="F1:F2"/>
    <mergeCell ref="G1:G2"/>
    <mergeCell ref="H1:H2"/>
    <mergeCell ref="I1:I2"/>
    <mergeCell ref="J1:J2"/>
    <mergeCell ref="K1:K2"/>
    <mergeCell ref="L1:L2"/>
    <mergeCell ref="P1:P2"/>
    <mergeCell ref="Q1:Q2"/>
    <mergeCell ref="R1:R2"/>
  </mergeCells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zoomScaleSheetLayoutView="100" workbookViewId="0" topLeftCell="A19">
      <selection activeCell="F20" sqref="F20"/>
    </sheetView>
  </sheetViews>
  <sheetFormatPr defaultColWidth="9.00390625" defaultRowHeight="13.5"/>
  <cols>
    <col min="1" max="1" width="9.00390625" style="6" customWidth="1"/>
    <col min="2" max="2" width="9.625" style="82" customWidth="1"/>
    <col min="3" max="3" width="9.00390625" style="7" customWidth="1"/>
    <col min="4" max="4" width="15.75390625" style="7" customWidth="1"/>
    <col min="5" max="10" width="6.375" style="7" customWidth="1"/>
    <col min="11" max="46" width="9.00390625" style="7" customWidth="1"/>
    <col min="47" max="16384" width="9.00390625" style="7" customWidth="1"/>
  </cols>
  <sheetData>
    <row r="1" spans="1:46" s="77" customFormat="1" ht="35.25" customHeight="1">
      <c r="A1" s="8" t="s">
        <v>115</v>
      </c>
      <c r="B1" s="16" t="s">
        <v>116</v>
      </c>
      <c r="C1" s="8" t="s">
        <v>2</v>
      </c>
      <c r="D1" s="8" t="s">
        <v>117</v>
      </c>
      <c r="E1" s="83" t="s">
        <v>4</v>
      </c>
      <c r="F1" s="72" t="s">
        <v>5</v>
      </c>
      <c r="G1" s="72" t="s">
        <v>6</v>
      </c>
      <c r="H1" s="72" t="s">
        <v>7</v>
      </c>
      <c r="I1" s="72" t="s">
        <v>118</v>
      </c>
      <c r="J1" s="72" t="s">
        <v>9</v>
      </c>
      <c r="K1" s="72" t="s">
        <v>119</v>
      </c>
      <c r="L1" s="96" t="s">
        <v>120</v>
      </c>
      <c r="M1" s="72" t="s">
        <v>121</v>
      </c>
      <c r="N1" s="85"/>
      <c r="O1" s="85"/>
      <c r="P1" s="72" t="s">
        <v>122</v>
      </c>
      <c r="Q1" s="72" t="s">
        <v>123</v>
      </c>
      <c r="R1" s="72" t="s">
        <v>124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72" t="s">
        <v>16</v>
      </c>
      <c r="AH1" s="85"/>
      <c r="AI1" s="73" t="s">
        <v>17</v>
      </c>
      <c r="AJ1" s="85"/>
      <c r="AK1" s="72" t="s">
        <v>125</v>
      </c>
      <c r="AL1" s="85"/>
      <c r="AM1" s="72" t="s">
        <v>18</v>
      </c>
      <c r="AN1" s="85"/>
      <c r="AO1" s="72" t="s">
        <v>19</v>
      </c>
      <c r="AP1" s="85"/>
      <c r="AQ1" s="72" t="s">
        <v>20</v>
      </c>
      <c r="AR1" s="85"/>
      <c r="AS1" s="72" t="s">
        <v>21</v>
      </c>
      <c r="AT1" s="85"/>
    </row>
    <row r="2" spans="1:46" s="78" customFormat="1" ht="23.25" customHeight="1">
      <c r="A2" s="8"/>
      <c r="B2" s="16"/>
      <c r="C2" s="8"/>
      <c r="D2" s="8"/>
      <c r="E2" s="84"/>
      <c r="F2" s="85"/>
      <c r="G2" s="85"/>
      <c r="H2" s="85"/>
      <c r="I2" s="85"/>
      <c r="J2" s="85"/>
      <c r="K2" s="85"/>
      <c r="L2" s="97"/>
      <c r="M2" s="98" t="s">
        <v>27</v>
      </c>
      <c r="N2" s="98" t="s">
        <v>28</v>
      </c>
      <c r="O2" s="98" t="s">
        <v>29</v>
      </c>
      <c r="P2" s="85"/>
      <c r="Q2" s="85"/>
      <c r="R2" s="85"/>
      <c r="S2" s="43" t="s">
        <v>30</v>
      </c>
      <c r="T2" s="43" t="s">
        <v>31</v>
      </c>
      <c r="U2" s="43" t="s">
        <v>32</v>
      </c>
      <c r="V2" s="43" t="s">
        <v>33</v>
      </c>
      <c r="W2" s="43" t="s">
        <v>34</v>
      </c>
      <c r="X2" s="108" t="s">
        <v>126</v>
      </c>
      <c r="Y2" s="108" t="s">
        <v>36</v>
      </c>
      <c r="Z2" s="8" t="s">
        <v>37</v>
      </c>
      <c r="AA2" s="8" t="s">
        <v>127</v>
      </c>
      <c r="AB2" s="117" t="s">
        <v>38</v>
      </c>
      <c r="AC2" s="8" t="s">
        <v>39</v>
      </c>
      <c r="AD2" s="8" t="s">
        <v>128</v>
      </c>
      <c r="AE2" s="8" t="s">
        <v>129</v>
      </c>
      <c r="AF2" s="8" t="s">
        <v>10</v>
      </c>
      <c r="AG2" s="72" t="s">
        <v>130</v>
      </c>
      <c r="AH2" s="72" t="s">
        <v>45</v>
      </c>
      <c r="AI2" s="72" t="s">
        <v>130</v>
      </c>
      <c r="AJ2" s="72" t="s">
        <v>45</v>
      </c>
      <c r="AK2" s="72" t="s">
        <v>130</v>
      </c>
      <c r="AL2" s="72" t="s">
        <v>45</v>
      </c>
      <c r="AM2" s="72" t="s">
        <v>130</v>
      </c>
      <c r="AN2" s="72" t="s">
        <v>45</v>
      </c>
      <c r="AO2" s="72" t="s">
        <v>130</v>
      </c>
      <c r="AP2" s="72" t="s">
        <v>45</v>
      </c>
      <c r="AQ2" s="72" t="s">
        <v>130</v>
      </c>
      <c r="AR2" s="72" t="s">
        <v>45</v>
      </c>
      <c r="AS2" s="72" t="s">
        <v>131</v>
      </c>
      <c r="AT2" s="72" t="s">
        <v>51</v>
      </c>
    </row>
    <row r="3" spans="1:46" s="79" customFormat="1" ht="18" customHeight="1">
      <c r="A3" s="16" t="s">
        <v>132</v>
      </c>
      <c r="B3" s="86" t="s">
        <v>73</v>
      </c>
      <c r="C3" s="87" t="s">
        <v>133</v>
      </c>
      <c r="D3" s="17" t="s">
        <v>134</v>
      </c>
      <c r="E3" s="44" t="s">
        <v>135</v>
      </c>
      <c r="F3" s="44" t="s">
        <v>59</v>
      </c>
      <c r="G3" s="16">
        <v>5</v>
      </c>
      <c r="H3" s="16">
        <v>3</v>
      </c>
      <c r="I3" s="99">
        <v>1.5</v>
      </c>
      <c r="J3" s="16">
        <v>1</v>
      </c>
      <c r="K3" s="100">
        <v>43.58</v>
      </c>
      <c r="L3" s="16">
        <v>730</v>
      </c>
      <c r="M3" s="101">
        <v>7.78</v>
      </c>
      <c r="N3" s="101">
        <v>7.48</v>
      </c>
      <c r="O3" s="101">
        <v>8.01</v>
      </c>
      <c r="P3" s="101">
        <v>387.83</v>
      </c>
      <c r="Q3" s="101">
        <v>4.4</v>
      </c>
      <c r="R3" s="16">
        <v>8</v>
      </c>
      <c r="S3" s="44" t="s">
        <v>136</v>
      </c>
      <c r="T3" s="44" t="s">
        <v>137</v>
      </c>
      <c r="U3" s="44" t="s">
        <v>138</v>
      </c>
      <c r="V3" s="44" t="s">
        <v>139</v>
      </c>
      <c r="W3" s="44" t="s">
        <v>140</v>
      </c>
      <c r="X3" s="109">
        <v>213</v>
      </c>
      <c r="Y3" s="109">
        <v>15</v>
      </c>
      <c r="Z3" s="118">
        <v>5</v>
      </c>
      <c r="AA3" s="119">
        <v>58.2</v>
      </c>
      <c r="AB3" s="118">
        <v>80</v>
      </c>
      <c r="AC3" s="16"/>
      <c r="AD3" s="101">
        <v>29.65</v>
      </c>
      <c r="AE3" s="101">
        <v>38.5</v>
      </c>
      <c r="AF3" s="100">
        <v>43.58</v>
      </c>
      <c r="AG3" s="44" t="s">
        <v>63</v>
      </c>
      <c r="AH3" s="44" t="s">
        <v>63</v>
      </c>
      <c r="AI3" s="44" t="s">
        <v>70</v>
      </c>
      <c r="AJ3" s="44" t="s">
        <v>113</v>
      </c>
      <c r="AK3" s="44"/>
      <c r="AL3" s="44"/>
      <c r="AM3" s="44"/>
      <c r="AN3" s="44"/>
      <c r="AO3" s="44"/>
      <c r="AP3" s="44"/>
      <c r="AQ3" s="44" t="s">
        <v>135</v>
      </c>
      <c r="AR3" s="44"/>
      <c r="AS3" s="44"/>
      <c r="AT3" s="44"/>
    </row>
    <row r="4" spans="1:46" s="79" customFormat="1" ht="18" customHeight="1">
      <c r="A4" s="16"/>
      <c r="B4" s="86" t="s">
        <v>73</v>
      </c>
      <c r="C4" s="87"/>
      <c r="D4" s="17" t="s">
        <v>141</v>
      </c>
      <c r="E4" s="44" t="s">
        <v>135</v>
      </c>
      <c r="F4" s="44" t="s">
        <v>59</v>
      </c>
      <c r="G4" s="16">
        <v>5</v>
      </c>
      <c r="H4" s="16">
        <v>3</v>
      </c>
      <c r="I4" s="99"/>
      <c r="J4" s="16"/>
      <c r="K4" s="100">
        <v>50.6</v>
      </c>
      <c r="L4" s="16">
        <v>788</v>
      </c>
      <c r="M4" s="101">
        <v>8.6</v>
      </c>
      <c r="N4" s="101">
        <v>7.74</v>
      </c>
      <c r="O4" s="101">
        <v>7.94</v>
      </c>
      <c r="P4" s="101">
        <v>404.6</v>
      </c>
      <c r="Q4" s="101">
        <v>2.7</v>
      </c>
      <c r="R4" s="16">
        <v>7</v>
      </c>
      <c r="S4" s="44" t="s">
        <v>142</v>
      </c>
      <c r="T4" s="44" t="s">
        <v>143</v>
      </c>
      <c r="U4" s="44" t="s">
        <v>144</v>
      </c>
      <c r="V4" s="44" t="s">
        <v>145</v>
      </c>
      <c r="W4" s="44" t="s">
        <v>146</v>
      </c>
      <c r="X4" s="109">
        <v>203</v>
      </c>
      <c r="Y4" s="109">
        <v>17.5</v>
      </c>
      <c r="Z4" s="118">
        <v>5</v>
      </c>
      <c r="AA4" s="119">
        <v>55.7</v>
      </c>
      <c r="AB4" s="118">
        <v>86</v>
      </c>
      <c r="AC4" s="16"/>
      <c r="AD4" s="100">
        <v>23.2</v>
      </c>
      <c r="AE4" s="100">
        <v>36.3</v>
      </c>
      <c r="AF4" s="100">
        <v>50.6</v>
      </c>
      <c r="AG4" s="44" t="s">
        <v>147</v>
      </c>
      <c r="AH4" s="44" t="s">
        <v>148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79" customFormat="1" ht="18" customHeight="1">
      <c r="A5" s="16"/>
      <c r="B5" s="86" t="s">
        <v>73</v>
      </c>
      <c r="C5" s="87"/>
      <c r="D5" s="17" t="s">
        <v>149</v>
      </c>
      <c r="E5" s="44" t="s">
        <v>135</v>
      </c>
      <c r="F5" s="44" t="s">
        <v>59</v>
      </c>
      <c r="G5" s="16">
        <v>5</v>
      </c>
      <c r="H5" s="16">
        <v>3</v>
      </c>
      <c r="I5" s="99"/>
      <c r="J5" s="16">
        <v>3</v>
      </c>
      <c r="K5" s="100">
        <v>47.2</v>
      </c>
      <c r="L5" s="16">
        <v>778</v>
      </c>
      <c r="M5" s="101">
        <v>10.67</v>
      </c>
      <c r="N5" s="101">
        <v>9.23</v>
      </c>
      <c r="O5" s="101">
        <v>10.43</v>
      </c>
      <c r="P5" s="101">
        <v>505.59</v>
      </c>
      <c r="Q5" s="101">
        <v>-0.88</v>
      </c>
      <c r="R5" s="16">
        <v>10</v>
      </c>
      <c r="S5" s="44" t="s">
        <v>150</v>
      </c>
      <c r="T5" s="44" t="s">
        <v>142</v>
      </c>
      <c r="U5" s="44" t="s">
        <v>151</v>
      </c>
      <c r="V5" s="44" t="s">
        <v>152</v>
      </c>
      <c r="W5" s="44" t="s">
        <v>153</v>
      </c>
      <c r="X5" s="109">
        <v>209</v>
      </c>
      <c r="Y5" s="109">
        <v>11.97</v>
      </c>
      <c r="Z5" s="118">
        <v>5</v>
      </c>
      <c r="AA5" s="119">
        <v>43.67</v>
      </c>
      <c r="AB5" s="118">
        <v>76</v>
      </c>
      <c r="AC5" s="16"/>
      <c r="AD5" s="100">
        <v>28.75</v>
      </c>
      <c r="AE5" s="100">
        <v>38.1</v>
      </c>
      <c r="AF5" s="100">
        <v>47.2</v>
      </c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 t="s">
        <v>63</v>
      </c>
      <c r="AS5" s="44"/>
      <c r="AT5" s="44"/>
    </row>
    <row r="6" spans="1:46" s="79" customFormat="1" ht="18" customHeight="1">
      <c r="A6" s="16"/>
      <c r="B6" s="86" t="s">
        <v>73</v>
      </c>
      <c r="C6" s="87"/>
      <c r="D6" s="17" t="s">
        <v>154</v>
      </c>
      <c r="E6" s="44" t="s">
        <v>135</v>
      </c>
      <c r="F6" s="44" t="s">
        <v>59</v>
      </c>
      <c r="G6" s="16">
        <v>5</v>
      </c>
      <c r="H6" s="16"/>
      <c r="I6" s="99"/>
      <c r="J6" s="16">
        <v>1</v>
      </c>
      <c r="K6" s="100">
        <v>43.3</v>
      </c>
      <c r="L6" s="16"/>
      <c r="M6" s="101">
        <v>9.63</v>
      </c>
      <c r="N6" s="101">
        <v>9.32</v>
      </c>
      <c r="O6" s="101">
        <v>9.72</v>
      </c>
      <c r="P6" s="101">
        <v>477.8</v>
      </c>
      <c r="Q6" s="101">
        <v>6.7</v>
      </c>
      <c r="R6" s="16">
        <v>5</v>
      </c>
      <c r="S6" s="44" t="s">
        <v>142</v>
      </c>
      <c r="T6" s="44" t="s">
        <v>143</v>
      </c>
      <c r="U6" s="44" t="s">
        <v>155</v>
      </c>
      <c r="V6" s="44" t="s">
        <v>138</v>
      </c>
      <c r="W6" s="44" t="s">
        <v>153</v>
      </c>
      <c r="X6" s="109">
        <v>208</v>
      </c>
      <c r="Y6" s="109">
        <v>14.5</v>
      </c>
      <c r="Z6" s="118">
        <v>5</v>
      </c>
      <c r="AA6" s="119">
        <v>41.2</v>
      </c>
      <c r="AB6" s="118">
        <v>88</v>
      </c>
      <c r="AC6" s="16"/>
      <c r="AD6" s="100">
        <v>27.2</v>
      </c>
      <c r="AE6" s="100">
        <v>35</v>
      </c>
      <c r="AF6" s="100">
        <v>43.3</v>
      </c>
      <c r="AG6" s="44" t="s">
        <v>156</v>
      </c>
      <c r="AH6" s="44" t="s">
        <v>63</v>
      </c>
      <c r="AI6" s="44" t="s">
        <v>63</v>
      </c>
      <c r="AJ6" s="44" t="s">
        <v>63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s="79" customFormat="1" ht="18" customHeight="1">
      <c r="A7" s="16"/>
      <c r="B7" s="86" t="s">
        <v>73</v>
      </c>
      <c r="C7" s="87"/>
      <c r="D7" s="17" t="s">
        <v>157</v>
      </c>
      <c r="E7" s="44" t="s">
        <v>135</v>
      </c>
      <c r="F7" s="44" t="s">
        <v>59</v>
      </c>
      <c r="G7" s="16">
        <v>5</v>
      </c>
      <c r="H7" s="16">
        <v>5</v>
      </c>
      <c r="I7" s="99"/>
      <c r="J7" s="16">
        <v>1</v>
      </c>
      <c r="K7" s="100"/>
      <c r="L7" s="16"/>
      <c r="M7" s="101"/>
      <c r="N7" s="101"/>
      <c r="O7" s="101"/>
      <c r="P7" s="101"/>
      <c r="Q7" s="101"/>
      <c r="R7" s="16"/>
      <c r="S7" s="44"/>
      <c r="T7" s="44"/>
      <c r="U7" s="44"/>
      <c r="V7" s="44"/>
      <c r="W7" s="44"/>
      <c r="X7" s="109"/>
      <c r="Y7" s="109"/>
      <c r="Z7" s="118">
        <v>5</v>
      </c>
      <c r="AA7" s="119"/>
      <c r="AB7" s="118"/>
      <c r="AC7" s="16"/>
      <c r="AD7" s="100"/>
      <c r="AE7" s="100"/>
      <c r="AF7" s="100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6" s="79" customFormat="1" ht="18" customHeight="1">
      <c r="A8" s="16"/>
      <c r="B8" s="86" t="s">
        <v>73</v>
      </c>
      <c r="C8" s="87"/>
      <c r="D8" s="17" t="s">
        <v>158</v>
      </c>
      <c r="E8" s="44" t="s">
        <v>135</v>
      </c>
      <c r="F8" s="44" t="s">
        <v>59</v>
      </c>
      <c r="G8" s="16">
        <v>5</v>
      </c>
      <c r="H8" s="16">
        <v>3</v>
      </c>
      <c r="I8" s="99"/>
      <c r="J8" s="16">
        <v>1</v>
      </c>
      <c r="K8" s="100">
        <v>44.1</v>
      </c>
      <c r="L8" s="16">
        <v>766</v>
      </c>
      <c r="M8" s="101">
        <v>8.32</v>
      </c>
      <c r="N8" s="101">
        <v>8.32</v>
      </c>
      <c r="O8" s="101">
        <v>8.33</v>
      </c>
      <c r="P8" s="101">
        <v>416</v>
      </c>
      <c r="Q8" s="101">
        <v>9.19</v>
      </c>
      <c r="R8" s="16">
        <v>3</v>
      </c>
      <c r="S8" s="44" t="s">
        <v>150</v>
      </c>
      <c r="T8" s="44" t="s">
        <v>159</v>
      </c>
      <c r="U8" s="44" t="s">
        <v>155</v>
      </c>
      <c r="V8" s="44" t="s">
        <v>138</v>
      </c>
      <c r="W8" s="44" t="s">
        <v>160</v>
      </c>
      <c r="X8" s="109">
        <v>212</v>
      </c>
      <c r="Y8" s="109">
        <v>15.56</v>
      </c>
      <c r="Z8" s="118">
        <v>5</v>
      </c>
      <c r="AA8" s="119">
        <v>48.84</v>
      </c>
      <c r="AB8" s="118">
        <v>84</v>
      </c>
      <c r="AC8" s="16"/>
      <c r="AD8" s="100">
        <v>27.72</v>
      </c>
      <c r="AE8" s="100">
        <v>35.11</v>
      </c>
      <c r="AF8" s="100">
        <v>44.1</v>
      </c>
      <c r="AG8" s="44" t="s">
        <v>58</v>
      </c>
      <c r="AH8" s="44" t="s">
        <v>59</v>
      </c>
      <c r="AI8" s="44" t="s">
        <v>161</v>
      </c>
      <c r="AJ8" s="44" t="s">
        <v>63</v>
      </c>
      <c r="AK8" s="44"/>
      <c r="AL8" s="44"/>
      <c r="AM8" s="44"/>
      <c r="AN8" s="44"/>
      <c r="AO8" s="44" t="s">
        <v>60</v>
      </c>
      <c r="AP8" s="44" t="s">
        <v>59</v>
      </c>
      <c r="AQ8" s="44" t="s">
        <v>162</v>
      </c>
      <c r="AR8" s="44" t="s">
        <v>63</v>
      </c>
      <c r="AS8" s="44" t="s">
        <v>135</v>
      </c>
      <c r="AT8" s="44" t="s">
        <v>63</v>
      </c>
    </row>
    <row r="9" spans="1:46" s="79" customFormat="1" ht="18" customHeight="1">
      <c r="A9" s="16"/>
      <c r="B9" s="86" t="s">
        <v>73</v>
      </c>
      <c r="C9" s="87"/>
      <c r="D9" s="17" t="s">
        <v>163</v>
      </c>
      <c r="E9" s="44" t="s">
        <v>135</v>
      </c>
      <c r="F9" s="44" t="s">
        <v>59</v>
      </c>
      <c r="G9" s="16">
        <v>5</v>
      </c>
      <c r="H9" s="16">
        <v>5</v>
      </c>
      <c r="I9" s="99">
        <v>1</v>
      </c>
      <c r="J9" s="16">
        <v>3</v>
      </c>
      <c r="K9" s="100">
        <v>49.3</v>
      </c>
      <c r="L9" s="16"/>
      <c r="M9" s="101">
        <v>10.4</v>
      </c>
      <c r="N9" s="101">
        <v>10.1</v>
      </c>
      <c r="O9" s="101">
        <v>10.35</v>
      </c>
      <c r="P9" s="101">
        <v>514.17</v>
      </c>
      <c r="Q9" s="101">
        <v>7.68</v>
      </c>
      <c r="R9" s="16">
        <v>2</v>
      </c>
      <c r="S9" s="44" t="s">
        <v>164</v>
      </c>
      <c r="T9" s="44" t="s">
        <v>136</v>
      </c>
      <c r="U9" s="44" t="s">
        <v>155</v>
      </c>
      <c r="V9" s="44" t="s">
        <v>165</v>
      </c>
      <c r="W9" s="44" t="s">
        <v>140</v>
      </c>
      <c r="X9" s="109">
        <v>222</v>
      </c>
      <c r="Y9" s="109">
        <v>16.87</v>
      </c>
      <c r="Z9" s="118">
        <v>5</v>
      </c>
      <c r="AA9" s="119">
        <v>80.28</v>
      </c>
      <c r="AB9" s="118">
        <v>85</v>
      </c>
      <c r="AC9" s="16">
        <v>4</v>
      </c>
      <c r="AD9" s="100">
        <v>34.29</v>
      </c>
      <c r="AE9" s="100">
        <v>31.1</v>
      </c>
      <c r="AF9" s="100">
        <v>49.3</v>
      </c>
      <c r="AG9" s="44" t="s">
        <v>166</v>
      </c>
      <c r="AH9" s="44" t="s">
        <v>167</v>
      </c>
      <c r="AI9" s="44"/>
      <c r="AJ9" s="44"/>
      <c r="AK9" s="44"/>
      <c r="AL9" s="44"/>
      <c r="AM9" s="44"/>
      <c r="AN9" s="44"/>
      <c r="AO9" s="44"/>
      <c r="AP9" s="44"/>
      <c r="AQ9" s="44" t="s">
        <v>168</v>
      </c>
      <c r="AR9" s="44" t="s">
        <v>63</v>
      </c>
      <c r="AS9" s="44"/>
      <c r="AT9" s="44"/>
    </row>
    <row r="10" spans="1:46" s="79" customFormat="1" ht="18" customHeight="1">
      <c r="A10" s="16"/>
      <c r="B10" s="86" t="s">
        <v>73</v>
      </c>
      <c r="C10" s="87"/>
      <c r="D10" s="17" t="s">
        <v>169</v>
      </c>
      <c r="E10" s="44" t="s">
        <v>135</v>
      </c>
      <c r="F10" s="44" t="s">
        <v>59</v>
      </c>
      <c r="G10" s="16">
        <v>5</v>
      </c>
      <c r="H10" s="16">
        <v>1</v>
      </c>
      <c r="I10" s="99"/>
      <c r="J10" s="16">
        <v>1</v>
      </c>
      <c r="K10" s="100">
        <v>44.72</v>
      </c>
      <c r="L10" s="16">
        <v>720</v>
      </c>
      <c r="M10" s="101">
        <v>9.4</v>
      </c>
      <c r="N10" s="101">
        <v>9.1</v>
      </c>
      <c r="O10" s="101">
        <v>9.28</v>
      </c>
      <c r="P10" s="101">
        <v>463</v>
      </c>
      <c r="Q10" s="101">
        <v>3.51</v>
      </c>
      <c r="R10" s="16">
        <v>5</v>
      </c>
      <c r="S10" s="44" t="s">
        <v>150</v>
      </c>
      <c r="T10" s="44" t="s">
        <v>170</v>
      </c>
      <c r="U10" s="44" t="s">
        <v>152</v>
      </c>
      <c r="V10" s="44" t="s">
        <v>171</v>
      </c>
      <c r="W10" s="44" t="s">
        <v>160</v>
      </c>
      <c r="X10" s="109">
        <v>212</v>
      </c>
      <c r="Y10" s="109">
        <v>16.4</v>
      </c>
      <c r="Z10" s="118">
        <v>5</v>
      </c>
      <c r="AA10" s="119">
        <v>64.4</v>
      </c>
      <c r="AB10" s="118">
        <v>85</v>
      </c>
      <c r="AC10" s="16"/>
      <c r="AD10" s="100">
        <v>30.3</v>
      </c>
      <c r="AE10" s="100">
        <v>35.4</v>
      </c>
      <c r="AF10" s="100">
        <v>44.72</v>
      </c>
      <c r="AG10" s="44" t="s">
        <v>60</v>
      </c>
      <c r="AH10" s="44" t="s">
        <v>113</v>
      </c>
      <c r="AI10" s="44"/>
      <c r="AJ10" s="44"/>
      <c r="AK10" s="44" t="s">
        <v>135</v>
      </c>
      <c r="AL10" s="44" t="s">
        <v>113</v>
      </c>
      <c r="AM10" s="44"/>
      <c r="AN10" s="44"/>
      <c r="AO10" s="44"/>
      <c r="AP10" s="44"/>
      <c r="AQ10" s="44"/>
      <c r="AR10" s="44"/>
      <c r="AS10" s="44"/>
      <c r="AT10" s="44"/>
    </row>
    <row r="11" spans="1:46" s="79" customFormat="1" ht="18" customHeight="1">
      <c r="A11" s="16"/>
      <c r="B11" s="86" t="s">
        <v>73</v>
      </c>
      <c r="C11" s="87"/>
      <c r="D11" s="17" t="s">
        <v>172</v>
      </c>
      <c r="E11" s="44" t="s">
        <v>135</v>
      </c>
      <c r="F11" s="44" t="s">
        <v>59</v>
      </c>
      <c r="G11" s="16">
        <v>5</v>
      </c>
      <c r="H11" s="16">
        <v>1</v>
      </c>
      <c r="I11" s="99"/>
      <c r="J11" s="16">
        <v>1</v>
      </c>
      <c r="K11" s="100">
        <v>44.9</v>
      </c>
      <c r="L11" s="101">
        <v>756</v>
      </c>
      <c r="M11" s="101">
        <v>9.46</v>
      </c>
      <c r="N11" s="101">
        <v>9.83</v>
      </c>
      <c r="O11" s="101">
        <v>9.72</v>
      </c>
      <c r="P11" s="101">
        <v>483.5</v>
      </c>
      <c r="Q11" s="101">
        <v>5.5</v>
      </c>
      <c r="R11" s="16">
        <v>1</v>
      </c>
      <c r="S11" s="44" t="s">
        <v>142</v>
      </c>
      <c r="T11" s="44" t="s">
        <v>173</v>
      </c>
      <c r="U11" s="44" t="s">
        <v>174</v>
      </c>
      <c r="V11" s="44" t="s">
        <v>139</v>
      </c>
      <c r="W11" s="44" t="s">
        <v>153</v>
      </c>
      <c r="X11" s="109">
        <v>208</v>
      </c>
      <c r="Y11" s="109">
        <v>13.03</v>
      </c>
      <c r="Z11" s="118">
        <v>5</v>
      </c>
      <c r="AA11" s="119">
        <v>62.54</v>
      </c>
      <c r="AB11" s="118">
        <v>80</v>
      </c>
      <c r="AC11" s="16"/>
      <c r="AD11" s="100">
        <v>24.56</v>
      </c>
      <c r="AE11" s="100">
        <v>41.9</v>
      </c>
      <c r="AF11" s="100">
        <v>44.9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</row>
    <row r="12" spans="1:46" s="80" customFormat="1" ht="18" customHeight="1">
      <c r="A12" s="16"/>
      <c r="B12" s="86" t="s">
        <v>73</v>
      </c>
      <c r="C12" s="87"/>
      <c r="D12" s="19" t="s">
        <v>97</v>
      </c>
      <c r="E12" s="44"/>
      <c r="F12" s="44"/>
      <c r="G12" s="16"/>
      <c r="H12" s="16"/>
      <c r="I12" s="101"/>
      <c r="J12" s="101"/>
      <c r="K12" s="102">
        <f aca="true" t="shared" si="0" ref="K12:P12">AVERAGE(K3:K11)</f>
        <v>45.96249999999999</v>
      </c>
      <c r="L12" s="102">
        <f t="shared" si="0"/>
        <v>756.3333333333334</v>
      </c>
      <c r="M12" s="102">
        <f t="shared" si="0"/>
        <v>9.282499999999999</v>
      </c>
      <c r="N12" s="102">
        <f t="shared" si="0"/>
        <v>8.89</v>
      </c>
      <c r="O12" s="102">
        <f t="shared" si="0"/>
        <v>9.2225</v>
      </c>
      <c r="P12" s="102">
        <f t="shared" si="0"/>
        <v>456.56125</v>
      </c>
      <c r="Q12" s="102">
        <v>4.82</v>
      </c>
      <c r="R12" s="48">
        <v>5</v>
      </c>
      <c r="S12" s="44"/>
      <c r="T12" s="44"/>
      <c r="U12" s="110"/>
      <c r="V12" s="110"/>
      <c r="W12" s="110"/>
      <c r="X12" s="111">
        <f aca="true" t="shared" si="1" ref="X12:AB12">AVERAGE(X3:X11)</f>
        <v>210.875</v>
      </c>
      <c r="Y12" s="111">
        <f t="shared" si="1"/>
        <v>15.103750000000002</v>
      </c>
      <c r="Z12" s="118">
        <v>5</v>
      </c>
      <c r="AA12" s="102">
        <f t="shared" si="1"/>
        <v>56.85375</v>
      </c>
      <c r="AB12" s="102">
        <f t="shared" si="1"/>
        <v>83</v>
      </c>
      <c r="AC12" s="101"/>
      <c r="AD12" s="102">
        <f aca="true" t="shared" si="2" ref="AD12:AF12">AVERAGE(AD3:AD11)</f>
        <v>28.20875</v>
      </c>
      <c r="AE12" s="102">
        <f t="shared" si="2"/>
        <v>36.426249999999996</v>
      </c>
      <c r="AF12" s="102">
        <f t="shared" si="2"/>
        <v>45.96249999999999</v>
      </c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</row>
    <row r="13" spans="1:47" s="81" customFormat="1" ht="15" customHeight="1">
      <c r="A13" s="16"/>
      <c r="B13" s="88" t="s">
        <v>99</v>
      </c>
      <c r="C13" s="89" t="s">
        <v>175</v>
      </c>
      <c r="D13" s="13" t="s">
        <v>176</v>
      </c>
      <c r="E13" s="12">
        <v>5</v>
      </c>
      <c r="F13" s="12">
        <v>1</v>
      </c>
      <c r="G13" s="12">
        <v>5</v>
      </c>
      <c r="H13" s="12">
        <v>3</v>
      </c>
      <c r="I13" s="12"/>
      <c r="J13" s="12"/>
      <c r="K13" s="12">
        <v>43.05</v>
      </c>
      <c r="L13" s="12">
        <v>760</v>
      </c>
      <c r="M13" s="103">
        <v>9.65</v>
      </c>
      <c r="N13" s="103">
        <v>8.98</v>
      </c>
      <c r="O13" s="103">
        <v>9.06</v>
      </c>
      <c r="P13" s="103">
        <v>461.5</v>
      </c>
      <c r="Q13" s="112">
        <v>5.3850745505206685</v>
      </c>
      <c r="R13" s="12">
        <v>6</v>
      </c>
      <c r="S13" s="113">
        <v>41941</v>
      </c>
      <c r="T13" s="113">
        <v>41950</v>
      </c>
      <c r="U13" s="113">
        <v>41741</v>
      </c>
      <c r="V13" s="113">
        <v>41744</v>
      </c>
      <c r="W13" s="113">
        <v>41789</v>
      </c>
      <c r="X13" s="114">
        <v>214</v>
      </c>
      <c r="Y13" s="12">
        <v>17.5</v>
      </c>
      <c r="Z13" s="12" t="s">
        <v>177</v>
      </c>
      <c r="AA13" s="12">
        <v>78.55</v>
      </c>
      <c r="AB13" s="12">
        <v>88</v>
      </c>
      <c r="AC13" s="12"/>
      <c r="AD13" s="12">
        <v>27.9</v>
      </c>
      <c r="AE13" s="12">
        <v>41.35</v>
      </c>
      <c r="AF13" s="12">
        <v>43.05</v>
      </c>
      <c r="AG13" s="9">
        <v>3</v>
      </c>
      <c r="AH13" s="121">
        <v>41673</v>
      </c>
      <c r="AI13" s="9">
        <v>25</v>
      </c>
      <c r="AJ13" s="121">
        <v>41673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23"/>
    </row>
    <row r="14" spans="1:47" s="81" customFormat="1" ht="15" customHeight="1">
      <c r="A14" s="16"/>
      <c r="B14" s="88" t="s">
        <v>99</v>
      </c>
      <c r="C14" s="89"/>
      <c r="D14" s="13" t="s">
        <v>178</v>
      </c>
      <c r="E14" s="9" t="s">
        <v>179</v>
      </c>
      <c r="F14" s="12">
        <v>1</v>
      </c>
      <c r="G14" s="12">
        <v>5</v>
      </c>
      <c r="H14" s="183" t="s">
        <v>180</v>
      </c>
      <c r="I14" s="12">
        <v>0</v>
      </c>
      <c r="J14" s="9" t="s">
        <v>181</v>
      </c>
      <c r="K14" s="12">
        <v>45.1</v>
      </c>
      <c r="L14" s="12">
        <v>835</v>
      </c>
      <c r="M14" s="103">
        <v>8.59</v>
      </c>
      <c r="N14" s="103">
        <v>8.51</v>
      </c>
      <c r="O14" s="103">
        <v>8.21</v>
      </c>
      <c r="P14" s="103">
        <v>421.8</v>
      </c>
      <c r="Q14" s="115">
        <v>2.3</v>
      </c>
      <c r="R14" s="12">
        <v>13</v>
      </c>
      <c r="S14" s="113">
        <v>41941</v>
      </c>
      <c r="T14" s="113">
        <v>41950</v>
      </c>
      <c r="U14" s="113">
        <v>41731</v>
      </c>
      <c r="V14" s="113">
        <v>41734</v>
      </c>
      <c r="W14" s="113">
        <v>41786</v>
      </c>
      <c r="X14" s="114">
        <v>211</v>
      </c>
      <c r="Y14" s="12">
        <v>15.6</v>
      </c>
      <c r="Z14" s="12">
        <v>5</v>
      </c>
      <c r="AA14" s="12">
        <v>60.2</v>
      </c>
      <c r="AB14" s="12">
        <v>97.6</v>
      </c>
      <c r="AC14" s="12">
        <v>1</v>
      </c>
      <c r="AD14" s="12">
        <v>29.6</v>
      </c>
      <c r="AE14" s="12">
        <v>32.7</v>
      </c>
      <c r="AF14" s="12">
        <v>45.1</v>
      </c>
      <c r="AG14" s="9">
        <v>12</v>
      </c>
      <c r="AH14" s="9">
        <v>2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v>50</v>
      </c>
      <c r="AT14" s="9">
        <v>5</v>
      </c>
      <c r="AU14" s="123"/>
    </row>
    <row r="15" spans="1:47" s="81" customFormat="1" ht="15" customHeight="1">
      <c r="A15" s="16"/>
      <c r="B15" s="88" t="s">
        <v>99</v>
      </c>
      <c r="C15" s="89"/>
      <c r="D15" s="13" t="s">
        <v>182</v>
      </c>
      <c r="E15" s="12">
        <v>5</v>
      </c>
      <c r="F15" s="12">
        <v>1</v>
      </c>
      <c r="G15" s="12">
        <v>5</v>
      </c>
      <c r="H15" s="12">
        <v>3</v>
      </c>
      <c r="I15" s="12">
        <v>0</v>
      </c>
      <c r="J15" s="12">
        <v>1</v>
      </c>
      <c r="K15" s="12">
        <v>43</v>
      </c>
      <c r="L15" s="12">
        <v>788</v>
      </c>
      <c r="M15" s="103">
        <v>10.256</v>
      </c>
      <c r="N15" s="103">
        <v>9.896</v>
      </c>
      <c r="O15" s="103">
        <v>10.891</v>
      </c>
      <c r="P15" s="103">
        <v>517.383</v>
      </c>
      <c r="Q15" s="112">
        <v>-2.6652060323969473</v>
      </c>
      <c r="R15" s="12">
        <v>12</v>
      </c>
      <c r="S15" s="113">
        <v>41941</v>
      </c>
      <c r="T15" s="113">
        <v>41948</v>
      </c>
      <c r="U15" s="113">
        <v>41734</v>
      </c>
      <c r="V15" s="113">
        <v>41737</v>
      </c>
      <c r="W15" s="113">
        <v>41786</v>
      </c>
      <c r="X15" s="114">
        <v>211</v>
      </c>
      <c r="Y15" s="12">
        <v>17.3</v>
      </c>
      <c r="Z15" s="12">
        <v>5</v>
      </c>
      <c r="AA15" s="12">
        <v>57.5</v>
      </c>
      <c r="AB15" s="12">
        <v>102</v>
      </c>
      <c r="AC15" s="12">
        <v>3</v>
      </c>
      <c r="AD15" s="12">
        <v>30.13</v>
      </c>
      <c r="AE15" s="12">
        <v>35</v>
      </c>
      <c r="AF15" s="12">
        <v>43</v>
      </c>
      <c r="AG15" s="9" t="s">
        <v>79</v>
      </c>
      <c r="AH15" s="9" t="s">
        <v>79</v>
      </c>
      <c r="AI15" s="9" t="s">
        <v>79</v>
      </c>
      <c r="AJ15" s="9">
        <v>1</v>
      </c>
      <c r="AK15" s="9" t="s">
        <v>79</v>
      </c>
      <c r="AL15" s="9">
        <v>3</v>
      </c>
      <c r="AM15" s="9">
        <v>0</v>
      </c>
      <c r="AN15" s="9">
        <v>1</v>
      </c>
      <c r="AO15" s="9" t="s">
        <v>79</v>
      </c>
      <c r="AP15" s="9" t="s">
        <v>79</v>
      </c>
      <c r="AQ15" s="9" t="s">
        <v>79</v>
      </c>
      <c r="AR15" s="9" t="s">
        <v>79</v>
      </c>
      <c r="AS15" s="9">
        <v>75</v>
      </c>
      <c r="AT15" s="9">
        <v>5</v>
      </c>
      <c r="AU15" s="123"/>
    </row>
    <row r="16" spans="1:47" s="81" customFormat="1" ht="15" customHeight="1">
      <c r="A16" s="16"/>
      <c r="B16" s="88" t="s">
        <v>99</v>
      </c>
      <c r="C16" s="89"/>
      <c r="D16" s="13" t="s">
        <v>183</v>
      </c>
      <c r="E16" s="12">
        <v>5</v>
      </c>
      <c r="F16" s="12">
        <v>1</v>
      </c>
      <c r="G16" s="12">
        <v>5</v>
      </c>
      <c r="H16" s="12"/>
      <c r="I16" s="12">
        <v>0</v>
      </c>
      <c r="J16" s="12">
        <v>3</v>
      </c>
      <c r="K16" s="12">
        <v>48.2</v>
      </c>
      <c r="L16" s="12"/>
      <c r="M16" s="103">
        <v>9.88</v>
      </c>
      <c r="N16" s="103">
        <v>9.64</v>
      </c>
      <c r="O16" s="103">
        <v>10.21</v>
      </c>
      <c r="P16" s="103">
        <v>495.6</v>
      </c>
      <c r="Q16" s="115">
        <v>8.9</v>
      </c>
      <c r="R16" s="12">
        <v>3</v>
      </c>
      <c r="S16" s="113">
        <v>41946</v>
      </c>
      <c r="T16" s="113">
        <v>41955</v>
      </c>
      <c r="U16" s="113">
        <v>41736</v>
      </c>
      <c r="V16" s="113">
        <v>41739</v>
      </c>
      <c r="W16" s="113">
        <v>41786</v>
      </c>
      <c r="X16" s="114">
        <v>205</v>
      </c>
      <c r="Y16" s="12">
        <v>16.5</v>
      </c>
      <c r="Z16" s="12">
        <v>5</v>
      </c>
      <c r="AA16" s="12">
        <v>68.1</v>
      </c>
      <c r="AB16" s="12">
        <v>88.2</v>
      </c>
      <c r="AC16" s="12">
        <v>2</v>
      </c>
      <c r="AD16" s="12">
        <v>36.9</v>
      </c>
      <c r="AE16" s="12">
        <v>27.4</v>
      </c>
      <c r="AF16" s="12">
        <v>48.2</v>
      </c>
      <c r="AG16" s="9">
        <v>3</v>
      </c>
      <c r="AH16" s="121">
        <v>41673</v>
      </c>
      <c r="AI16" s="9">
        <v>0</v>
      </c>
      <c r="AJ16" s="9">
        <v>1</v>
      </c>
      <c r="AK16" s="122"/>
      <c r="AL16" s="9"/>
      <c r="AM16" s="13"/>
      <c r="AN16" s="13"/>
      <c r="AO16" s="13"/>
      <c r="AP16" s="13"/>
      <c r="AQ16" s="9" t="s">
        <v>184</v>
      </c>
      <c r="AR16" s="9" t="s">
        <v>184</v>
      </c>
      <c r="AS16" s="9" t="s">
        <v>184</v>
      </c>
      <c r="AT16" s="9" t="s">
        <v>184</v>
      </c>
      <c r="AU16" s="123"/>
    </row>
    <row r="17" spans="1:47" s="81" customFormat="1" ht="15" customHeight="1">
      <c r="A17" s="16"/>
      <c r="B17" s="88" t="s">
        <v>99</v>
      </c>
      <c r="C17" s="89"/>
      <c r="D17" s="13" t="s">
        <v>185</v>
      </c>
      <c r="E17" s="9" t="s">
        <v>186</v>
      </c>
      <c r="F17" s="12">
        <v>1</v>
      </c>
      <c r="G17" s="12">
        <v>5</v>
      </c>
      <c r="H17" s="12">
        <v>1</v>
      </c>
      <c r="I17" s="12">
        <v>0</v>
      </c>
      <c r="J17" s="9" t="s">
        <v>187</v>
      </c>
      <c r="K17" s="12">
        <v>51.8</v>
      </c>
      <c r="L17" s="12">
        <v>757</v>
      </c>
      <c r="M17" s="103">
        <v>9.9</v>
      </c>
      <c r="N17" s="103">
        <v>10.21</v>
      </c>
      <c r="O17" s="103">
        <v>9.46</v>
      </c>
      <c r="P17" s="103">
        <v>493</v>
      </c>
      <c r="Q17" s="115">
        <v>11.96</v>
      </c>
      <c r="R17" s="12">
        <v>7</v>
      </c>
      <c r="S17" s="113">
        <v>41937</v>
      </c>
      <c r="T17" s="113">
        <v>41947</v>
      </c>
      <c r="U17" s="113">
        <v>41738</v>
      </c>
      <c r="V17" s="113">
        <v>41743</v>
      </c>
      <c r="W17" s="113">
        <v>41791</v>
      </c>
      <c r="X17" s="114">
        <v>218</v>
      </c>
      <c r="Y17" s="12">
        <v>17.5</v>
      </c>
      <c r="Z17" s="12" t="s">
        <v>188</v>
      </c>
      <c r="AA17" s="12">
        <v>60.8</v>
      </c>
      <c r="AB17" s="12">
        <v>91</v>
      </c>
      <c r="AC17" s="12">
        <v>4</v>
      </c>
      <c r="AD17" s="12">
        <v>28.4</v>
      </c>
      <c r="AE17" s="12">
        <v>39.7</v>
      </c>
      <c r="AF17" s="12">
        <v>51.8</v>
      </c>
      <c r="AG17" s="9">
        <v>0.1</v>
      </c>
      <c r="AH17" s="9">
        <v>1</v>
      </c>
      <c r="AI17" s="9"/>
      <c r="AJ17" s="13"/>
      <c r="AK17" s="9"/>
      <c r="AL17" s="9"/>
      <c r="AM17" s="9"/>
      <c r="AN17" s="9"/>
      <c r="AO17" s="9"/>
      <c r="AP17" s="9"/>
      <c r="AQ17" s="9">
        <v>65</v>
      </c>
      <c r="AR17" s="50" t="s">
        <v>189</v>
      </c>
      <c r="AS17" s="121"/>
      <c r="AT17" s="9"/>
      <c r="AU17" s="123"/>
    </row>
    <row r="18" spans="1:47" s="81" customFormat="1" ht="15" customHeight="1">
      <c r="A18" s="16"/>
      <c r="B18" s="88" t="s">
        <v>99</v>
      </c>
      <c r="C18" s="89"/>
      <c r="D18" s="13" t="s">
        <v>190</v>
      </c>
      <c r="E18" s="12">
        <v>5</v>
      </c>
      <c r="F18" s="12">
        <v>1</v>
      </c>
      <c r="G18" s="12">
        <v>5</v>
      </c>
      <c r="H18" s="12">
        <v>1</v>
      </c>
      <c r="I18" s="12">
        <v>0</v>
      </c>
      <c r="J18" s="12">
        <v>1</v>
      </c>
      <c r="K18" s="12">
        <v>43.43</v>
      </c>
      <c r="L18" s="12">
        <v>656.33</v>
      </c>
      <c r="M18" s="103">
        <v>8.75</v>
      </c>
      <c r="N18" s="103">
        <v>9.01</v>
      </c>
      <c r="O18" s="103">
        <v>8.71</v>
      </c>
      <c r="P18" s="103">
        <v>441</v>
      </c>
      <c r="Q18" s="115">
        <v>12.64</v>
      </c>
      <c r="R18" s="12">
        <v>2</v>
      </c>
      <c r="S18" s="113">
        <v>41940</v>
      </c>
      <c r="T18" s="113">
        <v>41950</v>
      </c>
      <c r="U18" s="113">
        <v>41736</v>
      </c>
      <c r="V18" s="113">
        <v>41741</v>
      </c>
      <c r="W18" s="113">
        <v>41785</v>
      </c>
      <c r="X18" s="114">
        <v>209</v>
      </c>
      <c r="Y18" s="12">
        <v>15.17</v>
      </c>
      <c r="Z18" s="12">
        <v>5</v>
      </c>
      <c r="AA18" s="12">
        <v>69.67</v>
      </c>
      <c r="AB18" s="12">
        <v>94</v>
      </c>
      <c r="AC18" s="12">
        <v>4</v>
      </c>
      <c r="AD18" s="12">
        <v>33.21</v>
      </c>
      <c r="AE18" s="12">
        <v>38.59</v>
      </c>
      <c r="AF18" s="12">
        <v>43.43</v>
      </c>
      <c r="AG18" s="9">
        <v>58</v>
      </c>
      <c r="AH18" s="9">
        <v>3</v>
      </c>
      <c r="AI18" s="9">
        <v>67</v>
      </c>
      <c r="AJ18" s="9">
        <v>3</v>
      </c>
      <c r="AK18" s="9">
        <v>70</v>
      </c>
      <c r="AL18" s="9">
        <v>4</v>
      </c>
      <c r="AM18" s="9"/>
      <c r="AN18" s="9"/>
      <c r="AO18" s="13"/>
      <c r="AP18" s="13"/>
      <c r="AQ18" s="9">
        <v>72</v>
      </c>
      <c r="AR18" s="9">
        <v>4</v>
      </c>
      <c r="AS18" s="9">
        <v>33</v>
      </c>
      <c r="AT18" s="9">
        <v>3</v>
      </c>
      <c r="AU18" s="123"/>
    </row>
    <row r="19" spans="1:47" s="81" customFormat="1" ht="15" customHeight="1">
      <c r="A19" s="16"/>
      <c r="B19" s="88" t="s">
        <v>99</v>
      </c>
      <c r="C19" s="89"/>
      <c r="D19" s="13" t="s">
        <v>191</v>
      </c>
      <c r="E19" s="12">
        <v>5</v>
      </c>
      <c r="F19" s="12">
        <v>1</v>
      </c>
      <c r="G19" s="12">
        <v>5</v>
      </c>
      <c r="H19" s="12">
        <v>3</v>
      </c>
      <c r="I19" s="12">
        <v>4</v>
      </c>
      <c r="J19" s="12">
        <v>1</v>
      </c>
      <c r="K19" s="12">
        <v>41.17</v>
      </c>
      <c r="L19" s="12"/>
      <c r="M19" s="103">
        <v>9.96</v>
      </c>
      <c r="N19" s="103">
        <v>9.05</v>
      </c>
      <c r="O19" s="103">
        <v>9.88</v>
      </c>
      <c r="P19" s="103">
        <v>481.5</v>
      </c>
      <c r="Q19" s="115">
        <v>-4.213282703306066</v>
      </c>
      <c r="R19" s="12">
        <v>10</v>
      </c>
      <c r="S19" s="113">
        <v>41941</v>
      </c>
      <c r="T19" s="113">
        <v>41948</v>
      </c>
      <c r="U19" s="113">
        <v>41746</v>
      </c>
      <c r="V19" s="113">
        <v>41750</v>
      </c>
      <c r="W19" s="113">
        <v>41793</v>
      </c>
      <c r="X19" s="114">
        <v>217</v>
      </c>
      <c r="Y19" s="12">
        <v>15.9</v>
      </c>
      <c r="Z19" s="12">
        <v>5</v>
      </c>
      <c r="AA19" s="12">
        <v>116.81</v>
      </c>
      <c r="AB19" s="12">
        <v>88</v>
      </c>
      <c r="AC19" s="12">
        <v>3</v>
      </c>
      <c r="AD19" s="12">
        <v>42.92</v>
      </c>
      <c r="AE19" s="12">
        <v>32.66</v>
      </c>
      <c r="AF19" s="12">
        <v>41.17</v>
      </c>
      <c r="AG19" s="9" t="s">
        <v>105</v>
      </c>
      <c r="AH19" s="9">
        <v>2</v>
      </c>
      <c r="AI19" s="9">
        <v>20</v>
      </c>
      <c r="AJ19" s="9">
        <v>3</v>
      </c>
      <c r="AK19" s="9">
        <v>90</v>
      </c>
      <c r="AL19" s="121">
        <v>41673</v>
      </c>
      <c r="AM19" s="13"/>
      <c r="AN19" s="13"/>
      <c r="AO19" s="13"/>
      <c r="AP19" s="13"/>
      <c r="AQ19" s="9"/>
      <c r="AR19" s="9"/>
      <c r="AS19" s="9">
        <v>30</v>
      </c>
      <c r="AT19" s="9">
        <v>5</v>
      </c>
      <c r="AU19" s="123"/>
    </row>
    <row r="20" spans="1:47" s="81" customFormat="1" ht="15" customHeight="1">
      <c r="A20" s="16"/>
      <c r="B20" s="88" t="s">
        <v>99</v>
      </c>
      <c r="C20" s="89"/>
      <c r="D20" s="13" t="s">
        <v>192</v>
      </c>
      <c r="E20" s="13" t="s">
        <v>186</v>
      </c>
      <c r="F20" s="91">
        <v>1</v>
      </c>
      <c r="G20" s="91">
        <v>5</v>
      </c>
      <c r="H20" s="91"/>
      <c r="I20" s="91">
        <v>0</v>
      </c>
      <c r="J20" s="91">
        <v>1</v>
      </c>
      <c r="K20" s="91">
        <v>47.42</v>
      </c>
      <c r="L20" s="91">
        <v>739</v>
      </c>
      <c r="M20" s="104">
        <v>9.37</v>
      </c>
      <c r="N20" s="104">
        <v>9.93</v>
      </c>
      <c r="O20" s="104">
        <v>10.03</v>
      </c>
      <c r="P20" s="104">
        <v>488.8</v>
      </c>
      <c r="Q20" s="112">
        <v>10.72</v>
      </c>
      <c r="R20" s="91">
        <v>4</v>
      </c>
      <c r="S20" s="113">
        <v>41948</v>
      </c>
      <c r="T20" s="113">
        <v>41956</v>
      </c>
      <c r="U20" s="113">
        <v>41741</v>
      </c>
      <c r="V20" s="113">
        <v>41744</v>
      </c>
      <c r="W20" s="113">
        <v>41787</v>
      </c>
      <c r="X20" s="114">
        <v>204</v>
      </c>
      <c r="Y20" s="12">
        <v>14.8</v>
      </c>
      <c r="Z20" s="12">
        <v>5</v>
      </c>
      <c r="AA20" s="12">
        <v>82.4</v>
      </c>
      <c r="AB20" s="91">
        <v>82.2</v>
      </c>
      <c r="AC20" s="91">
        <v>2</v>
      </c>
      <c r="AD20" s="91">
        <v>27.6</v>
      </c>
      <c r="AE20" s="91">
        <v>34.2</v>
      </c>
      <c r="AF20" s="91">
        <v>47.42</v>
      </c>
      <c r="AG20" s="13">
        <v>5</v>
      </c>
      <c r="AH20" s="13">
        <v>1</v>
      </c>
      <c r="AI20" s="13">
        <v>0</v>
      </c>
      <c r="AJ20" s="13"/>
      <c r="AK20" s="13">
        <v>10</v>
      </c>
      <c r="AL20" s="13">
        <v>3</v>
      </c>
      <c r="AM20" s="13"/>
      <c r="AN20" s="13"/>
      <c r="AO20" s="13"/>
      <c r="AP20" s="13"/>
      <c r="AQ20" s="13"/>
      <c r="AR20" s="13"/>
      <c r="AS20" s="13">
        <v>0</v>
      </c>
      <c r="AT20" s="13"/>
      <c r="AU20" s="123"/>
    </row>
    <row r="21" spans="1:47" s="81" customFormat="1" ht="15" customHeight="1">
      <c r="A21" s="16"/>
      <c r="B21" s="88" t="s">
        <v>99</v>
      </c>
      <c r="C21" s="89"/>
      <c r="D21" s="13" t="s">
        <v>193</v>
      </c>
      <c r="E21" s="12">
        <v>5</v>
      </c>
      <c r="F21" s="12">
        <v>1</v>
      </c>
      <c r="G21" s="12">
        <v>5</v>
      </c>
      <c r="H21" s="12">
        <v>1</v>
      </c>
      <c r="I21" s="12"/>
      <c r="J21" s="12">
        <v>3</v>
      </c>
      <c r="K21" s="12">
        <v>43.9</v>
      </c>
      <c r="L21" s="91"/>
      <c r="M21" s="103">
        <v>10.2</v>
      </c>
      <c r="N21" s="103">
        <v>11.3</v>
      </c>
      <c r="O21" s="103">
        <v>10.2</v>
      </c>
      <c r="P21" s="103">
        <v>528.33</v>
      </c>
      <c r="Q21" s="115">
        <v>6</v>
      </c>
      <c r="R21" s="12">
        <v>2</v>
      </c>
      <c r="S21" s="113">
        <v>41948</v>
      </c>
      <c r="T21" s="113">
        <v>41956</v>
      </c>
      <c r="U21" s="113">
        <v>41744</v>
      </c>
      <c r="V21" s="113">
        <v>41747</v>
      </c>
      <c r="W21" s="113">
        <v>41791</v>
      </c>
      <c r="X21" s="114">
        <v>208</v>
      </c>
      <c r="Y21" s="12">
        <v>15.6</v>
      </c>
      <c r="Z21" s="12">
        <v>41.5</v>
      </c>
      <c r="AA21" s="12">
        <v>26.21</v>
      </c>
      <c r="AB21" s="12">
        <v>86</v>
      </c>
      <c r="AC21" s="12">
        <v>3</v>
      </c>
      <c r="AD21" s="12">
        <v>26.21</v>
      </c>
      <c r="AE21" s="12">
        <v>43.5</v>
      </c>
      <c r="AF21" s="12">
        <v>43.9</v>
      </c>
      <c r="AG21" s="9"/>
      <c r="AH21" s="9">
        <v>2</v>
      </c>
      <c r="AI21" s="9"/>
      <c r="AJ21" s="9">
        <v>2</v>
      </c>
      <c r="AK21" s="9"/>
      <c r="AL21" s="9">
        <v>2</v>
      </c>
      <c r="AM21" s="13"/>
      <c r="AN21" s="13"/>
      <c r="AO21" s="13"/>
      <c r="AP21" s="13"/>
      <c r="AQ21" s="13"/>
      <c r="AR21" s="13"/>
      <c r="AS21" s="9"/>
      <c r="AT21" s="9"/>
      <c r="AU21" s="123"/>
    </row>
    <row r="22" spans="1:47" s="81" customFormat="1" ht="15" customHeight="1">
      <c r="A22" s="16"/>
      <c r="B22" s="88" t="s">
        <v>99</v>
      </c>
      <c r="C22" s="89"/>
      <c r="D22" s="13" t="s">
        <v>194</v>
      </c>
      <c r="E22" s="9" t="s">
        <v>179</v>
      </c>
      <c r="F22" s="9" t="s">
        <v>195</v>
      </c>
      <c r="G22" s="9" t="s">
        <v>196</v>
      </c>
      <c r="H22" s="9" t="s">
        <v>197</v>
      </c>
      <c r="I22" s="12">
        <v>8</v>
      </c>
      <c r="J22" s="9" t="s">
        <v>198</v>
      </c>
      <c r="K22" s="12">
        <v>49.9</v>
      </c>
      <c r="L22" s="12"/>
      <c r="M22" s="103">
        <v>11.2</v>
      </c>
      <c r="N22" s="103">
        <v>11.35</v>
      </c>
      <c r="O22" s="103">
        <v>11.2</v>
      </c>
      <c r="P22" s="103">
        <v>562.5</v>
      </c>
      <c r="Q22" s="115">
        <v>3.85</v>
      </c>
      <c r="R22" s="12">
        <v>8</v>
      </c>
      <c r="S22" s="113">
        <v>41946</v>
      </c>
      <c r="T22" s="113">
        <v>41955</v>
      </c>
      <c r="U22" s="113">
        <v>41740</v>
      </c>
      <c r="V22" s="113">
        <v>41743</v>
      </c>
      <c r="W22" s="113">
        <v>41792</v>
      </c>
      <c r="X22" s="114">
        <v>213</v>
      </c>
      <c r="Y22" s="92">
        <v>15</v>
      </c>
      <c r="Z22" s="92">
        <v>5</v>
      </c>
      <c r="AA22" s="92">
        <v>87.4</v>
      </c>
      <c r="AB22" s="92">
        <v>72</v>
      </c>
      <c r="AC22" s="92">
        <v>2</v>
      </c>
      <c r="AD22" s="12">
        <v>31.4</v>
      </c>
      <c r="AE22" s="12">
        <v>37.6</v>
      </c>
      <c r="AF22" s="12">
        <v>49.9</v>
      </c>
      <c r="AG22" s="9">
        <v>47.3</v>
      </c>
      <c r="AH22" s="121">
        <v>41642</v>
      </c>
      <c r="AI22" s="9" t="s">
        <v>184</v>
      </c>
      <c r="AJ22" s="9" t="s">
        <v>184</v>
      </c>
      <c r="AK22" s="9">
        <v>25</v>
      </c>
      <c r="AL22" s="121">
        <v>41641</v>
      </c>
      <c r="AM22" s="9" t="s">
        <v>184</v>
      </c>
      <c r="AN22" s="9" t="s">
        <v>184</v>
      </c>
      <c r="AO22" s="9" t="s">
        <v>184</v>
      </c>
      <c r="AP22" s="9" t="s">
        <v>184</v>
      </c>
      <c r="AQ22" s="9" t="s">
        <v>184</v>
      </c>
      <c r="AR22" s="9" t="s">
        <v>184</v>
      </c>
      <c r="AS22" s="9">
        <v>40</v>
      </c>
      <c r="AT22" s="9" t="s">
        <v>199</v>
      </c>
      <c r="AU22" s="123"/>
    </row>
    <row r="23" spans="1:47" s="81" customFormat="1" ht="15" customHeight="1">
      <c r="A23" s="16"/>
      <c r="B23" s="88" t="s">
        <v>99</v>
      </c>
      <c r="C23" s="89"/>
      <c r="D23" s="13" t="s">
        <v>200</v>
      </c>
      <c r="E23" s="12">
        <v>5</v>
      </c>
      <c r="F23" s="12">
        <v>1</v>
      </c>
      <c r="G23" s="12">
        <v>5</v>
      </c>
      <c r="H23" s="12">
        <v>1</v>
      </c>
      <c r="I23" s="12">
        <v>0</v>
      </c>
      <c r="J23" s="12">
        <v>3</v>
      </c>
      <c r="K23" s="12">
        <v>45.9</v>
      </c>
      <c r="L23" s="12">
        <v>785</v>
      </c>
      <c r="M23" s="103">
        <v>10.66</v>
      </c>
      <c r="N23" s="103">
        <v>10.84</v>
      </c>
      <c r="O23" s="103">
        <v>10.9</v>
      </c>
      <c r="P23" s="103">
        <v>540</v>
      </c>
      <c r="Q23" s="115">
        <v>14.1</v>
      </c>
      <c r="R23" s="12">
        <v>1</v>
      </c>
      <c r="S23" s="113">
        <v>41942</v>
      </c>
      <c r="T23" s="113">
        <v>41949</v>
      </c>
      <c r="U23" s="113">
        <v>41745</v>
      </c>
      <c r="V23" s="113">
        <v>41793</v>
      </c>
      <c r="W23" s="113">
        <v>41794</v>
      </c>
      <c r="X23" s="114">
        <v>217</v>
      </c>
      <c r="Y23" s="12">
        <v>17.16</v>
      </c>
      <c r="Z23" s="12">
        <v>5</v>
      </c>
      <c r="AA23" s="12">
        <v>86.39</v>
      </c>
      <c r="AB23" s="12">
        <v>79.9</v>
      </c>
      <c r="AC23" s="12">
        <v>1</v>
      </c>
      <c r="AD23" s="12">
        <v>37.66</v>
      </c>
      <c r="AE23" s="12">
        <v>32.2</v>
      </c>
      <c r="AF23" s="12">
        <v>45.9</v>
      </c>
      <c r="AG23" s="9"/>
      <c r="AH23" s="9" t="s">
        <v>201</v>
      </c>
      <c r="AI23" s="9"/>
      <c r="AJ23" s="9" t="s">
        <v>202</v>
      </c>
      <c r="AK23" s="9"/>
      <c r="AL23" s="9" t="s">
        <v>203</v>
      </c>
      <c r="AM23" s="13"/>
      <c r="AN23" s="13"/>
      <c r="AO23" s="9"/>
      <c r="AP23" s="9" t="s">
        <v>204</v>
      </c>
      <c r="AQ23" s="9"/>
      <c r="AR23" s="9" t="s">
        <v>204</v>
      </c>
      <c r="AS23" s="9">
        <v>20</v>
      </c>
      <c r="AT23" s="9">
        <v>2</v>
      </c>
      <c r="AU23" s="123"/>
    </row>
    <row r="24" spans="1:47" s="81" customFormat="1" ht="15" customHeight="1">
      <c r="A24" s="16"/>
      <c r="B24" s="88" t="s">
        <v>99</v>
      </c>
      <c r="C24" s="89"/>
      <c r="D24" s="14" t="s">
        <v>97</v>
      </c>
      <c r="E24" s="92"/>
      <c r="F24" s="92"/>
      <c r="G24" s="92"/>
      <c r="H24" s="92"/>
      <c r="I24" s="92"/>
      <c r="J24" s="92"/>
      <c r="K24" s="105">
        <f aca="true" t="shared" si="3" ref="K24:P24">AVERAGE(K13:K23)</f>
        <v>45.71545454545455</v>
      </c>
      <c r="L24" s="105">
        <f t="shared" si="3"/>
        <v>760.0471428571428</v>
      </c>
      <c r="M24" s="106">
        <f t="shared" si="3"/>
        <v>9.856000000000002</v>
      </c>
      <c r="N24" s="106">
        <f t="shared" si="3"/>
        <v>9.883272727272727</v>
      </c>
      <c r="O24" s="106">
        <f t="shared" si="3"/>
        <v>9.886454545454548</v>
      </c>
      <c r="P24" s="106">
        <f t="shared" si="3"/>
        <v>493.7648181818182</v>
      </c>
      <c r="Q24" s="105">
        <f>(P24-465.95)/465.95*100</f>
        <v>5.969485606141909</v>
      </c>
      <c r="R24" s="92">
        <v>6</v>
      </c>
      <c r="S24" s="113"/>
      <c r="T24" s="113"/>
      <c r="U24" s="113"/>
      <c r="V24" s="113"/>
      <c r="W24" s="113"/>
      <c r="X24" s="116">
        <f aca="true" t="shared" si="4" ref="X24:Y24">AVERAGE(X13:X23)</f>
        <v>211.54545454545453</v>
      </c>
      <c r="Y24" s="116">
        <f t="shared" si="4"/>
        <v>16.184545454545454</v>
      </c>
      <c r="Z24" s="12"/>
      <c r="AA24" s="116">
        <f aca="true" t="shared" si="5" ref="AA24:AF24">AVERAGE(AA13:AA23)</f>
        <v>72.18454545454546</v>
      </c>
      <c r="AB24" s="116">
        <f t="shared" si="5"/>
        <v>88.08181818181818</v>
      </c>
      <c r="AC24" s="12"/>
      <c r="AD24" s="116">
        <f t="shared" si="5"/>
        <v>31.99363636363636</v>
      </c>
      <c r="AE24" s="116">
        <f t="shared" si="5"/>
        <v>35.900000000000006</v>
      </c>
      <c r="AF24" s="116">
        <f t="shared" si="5"/>
        <v>45.71545454545455</v>
      </c>
      <c r="AG24" s="9"/>
      <c r="AH24" s="9"/>
      <c r="AI24" s="9"/>
      <c r="AJ24" s="9"/>
      <c r="AK24" s="9"/>
      <c r="AL24" s="9"/>
      <c r="AM24" s="13"/>
      <c r="AN24" s="13"/>
      <c r="AO24" s="9"/>
      <c r="AP24" s="9"/>
      <c r="AQ24" s="9"/>
      <c r="AR24" s="9"/>
      <c r="AS24" s="9"/>
      <c r="AT24" s="9"/>
      <c r="AU24" s="123"/>
    </row>
    <row r="25" spans="1:46" ht="13.5">
      <c r="A25" s="16"/>
      <c r="B25" s="93" t="s">
        <v>205</v>
      </c>
      <c r="C25" s="94" t="s">
        <v>206</v>
      </c>
      <c r="D25" s="94" t="s">
        <v>207</v>
      </c>
      <c r="E25" s="94" t="s">
        <v>109</v>
      </c>
      <c r="F25" s="22">
        <v>1</v>
      </c>
      <c r="G25" s="22">
        <v>5</v>
      </c>
      <c r="H25" s="22">
        <v>3</v>
      </c>
      <c r="I25" s="22">
        <v>0</v>
      </c>
      <c r="J25" s="94" t="s">
        <v>104</v>
      </c>
      <c r="K25" s="22">
        <v>42.81</v>
      </c>
      <c r="L25" s="41"/>
      <c r="M25" s="22">
        <v>123.79</v>
      </c>
      <c r="N25" s="22">
        <v>127.11</v>
      </c>
      <c r="O25" s="22">
        <v>125.45</v>
      </c>
      <c r="P25" s="22">
        <v>398.43</v>
      </c>
      <c r="Q25" s="22">
        <v>8.64</v>
      </c>
      <c r="R25" s="22">
        <v>1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ht="13.5">
      <c r="A26" s="16"/>
      <c r="B26" s="93" t="s">
        <v>205</v>
      </c>
      <c r="C26" s="94"/>
      <c r="D26" s="94" t="s">
        <v>208</v>
      </c>
      <c r="E26" s="94" t="s">
        <v>109</v>
      </c>
      <c r="F26" s="22">
        <v>1</v>
      </c>
      <c r="G26" s="22">
        <v>5</v>
      </c>
      <c r="H26" s="22">
        <v>3</v>
      </c>
      <c r="I26" s="22">
        <v>0</v>
      </c>
      <c r="J26" s="22">
        <v>5</v>
      </c>
      <c r="K26" s="22">
        <v>46.1</v>
      </c>
      <c r="L26" s="41">
        <v>781</v>
      </c>
      <c r="M26" s="22">
        <v>131.53</v>
      </c>
      <c r="N26" s="22">
        <v>131.65</v>
      </c>
      <c r="O26" s="22">
        <v>131.59</v>
      </c>
      <c r="P26" s="22">
        <v>438.6</v>
      </c>
      <c r="Q26" s="22">
        <v>11.18</v>
      </c>
      <c r="R26" s="22">
        <v>1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13.5">
      <c r="A27" s="16"/>
      <c r="B27" s="93" t="s">
        <v>205</v>
      </c>
      <c r="C27" s="94"/>
      <c r="D27" s="94" t="s">
        <v>209</v>
      </c>
      <c r="E27" s="94" t="s">
        <v>109</v>
      </c>
      <c r="F27" s="22">
        <v>1</v>
      </c>
      <c r="G27" s="22">
        <v>1</v>
      </c>
      <c r="H27" s="95">
        <v>42007</v>
      </c>
      <c r="I27" s="22">
        <v>0</v>
      </c>
      <c r="J27" s="94" t="s">
        <v>104</v>
      </c>
      <c r="K27" s="22">
        <v>44.3</v>
      </c>
      <c r="L27" s="22">
        <v>982</v>
      </c>
      <c r="M27" s="22">
        <v>96.7</v>
      </c>
      <c r="N27" s="22">
        <v>98.3</v>
      </c>
      <c r="O27" s="22">
        <v>97.5</v>
      </c>
      <c r="P27" s="22">
        <v>390</v>
      </c>
      <c r="Q27" s="22">
        <v>4.4</v>
      </c>
      <c r="R27" s="22">
        <v>3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13.5">
      <c r="A28" s="16"/>
      <c r="B28" s="93" t="s">
        <v>205</v>
      </c>
      <c r="C28" s="94"/>
      <c r="D28" s="94" t="s">
        <v>210</v>
      </c>
      <c r="E28" s="22">
        <v>5</v>
      </c>
      <c r="F28" s="22">
        <v>1</v>
      </c>
      <c r="G28" s="22">
        <v>5</v>
      </c>
      <c r="H28" s="22">
        <v>3</v>
      </c>
      <c r="I28" s="94" t="s">
        <v>184</v>
      </c>
      <c r="J28" s="22">
        <v>3</v>
      </c>
      <c r="K28" s="22">
        <v>48</v>
      </c>
      <c r="L28" s="41"/>
      <c r="M28" s="22">
        <v>123.5</v>
      </c>
      <c r="N28" s="22">
        <v>128.5</v>
      </c>
      <c r="O28" s="22">
        <v>126</v>
      </c>
      <c r="P28" s="22">
        <v>525</v>
      </c>
      <c r="Q28" s="22">
        <v>6.4</v>
      </c>
      <c r="R28" s="22">
        <v>1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13.5">
      <c r="A29" s="16"/>
      <c r="B29" s="93" t="s">
        <v>205</v>
      </c>
      <c r="C29" s="94"/>
      <c r="D29" s="94" t="s">
        <v>211</v>
      </c>
      <c r="E29" s="22">
        <v>5</v>
      </c>
      <c r="F29" s="22">
        <v>1</v>
      </c>
      <c r="G29" s="22">
        <v>5</v>
      </c>
      <c r="H29" s="22">
        <v>1</v>
      </c>
      <c r="I29" s="22">
        <v>0</v>
      </c>
      <c r="J29" s="22">
        <v>1</v>
      </c>
      <c r="K29" s="22">
        <v>43.7</v>
      </c>
      <c r="L29" s="22">
        <v>777</v>
      </c>
      <c r="M29" s="22">
        <v>113.5</v>
      </c>
      <c r="N29" s="22">
        <v>120.8</v>
      </c>
      <c r="O29" s="22">
        <v>117.15</v>
      </c>
      <c r="P29" s="22">
        <v>468.6</v>
      </c>
      <c r="Q29" s="22">
        <v>7.06</v>
      </c>
      <c r="R29" s="22">
        <v>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ht="13.5">
      <c r="A30" s="16"/>
      <c r="B30" s="93" t="s">
        <v>205</v>
      </c>
      <c r="C30" s="94"/>
      <c r="D30" s="94" t="s">
        <v>212</v>
      </c>
      <c r="E30" s="22">
        <v>5</v>
      </c>
      <c r="F30" s="22">
        <v>1</v>
      </c>
      <c r="G30" s="22">
        <v>5</v>
      </c>
      <c r="H30" s="22">
        <v>3</v>
      </c>
      <c r="I30" s="22">
        <v>0</v>
      </c>
      <c r="J30" s="94" t="s">
        <v>102</v>
      </c>
      <c r="K30" s="22">
        <v>44.22</v>
      </c>
      <c r="L30" s="41"/>
      <c r="M30" s="22">
        <v>105.75</v>
      </c>
      <c r="N30" s="22">
        <v>106.5</v>
      </c>
      <c r="O30" s="22">
        <v>106.13</v>
      </c>
      <c r="P30" s="22">
        <v>471.83</v>
      </c>
      <c r="Q30" s="22">
        <v>8.01</v>
      </c>
      <c r="R30" s="22">
        <v>2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13.5">
      <c r="A31" s="16"/>
      <c r="B31" s="93" t="s">
        <v>205</v>
      </c>
      <c r="C31" s="94"/>
      <c r="D31" s="94" t="s">
        <v>213</v>
      </c>
      <c r="E31" s="94" t="s">
        <v>109</v>
      </c>
      <c r="F31" s="22">
        <v>1</v>
      </c>
      <c r="G31" s="22">
        <v>5</v>
      </c>
      <c r="H31" s="22"/>
      <c r="I31" s="22">
        <v>0</v>
      </c>
      <c r="J31" s="22">
        <v>1</v>
      </c>
      <c r="K31" s="22">
        <v>46.75</v>
      </c>
      <c r="L31" s="22">
        <v>772</v>
      </c>
      <c r="M31" s="22">
        <v>94.95</v>
      </c>
      <c r="N31" s="22">
        <v>95.04</v>
      </c>
      <c r="O31" s="22">
        <v>95</v>
      </c>
      <c r="P31" s="22">
        <v>475.12</v>
      </c>
      <c r="Q31" s="22">
        <v>5.31</v>
      </c>
      <c r="R31" s="22">
        <v>3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ht="13.5">
      <c r="A32" s="16"/>
      <c r="B32" s="93" t="s">
        <v>205</v>
      </c>
      <c r="C32" s="94"/>
      <c r="D32" s="94" t="s">
        <v>214</v>
      </c>
      <c r="E32" s="22">
        <v>5</v>
      </c>
      <c r="F32" s="22">
        <v>1</v>
      </c>
      <c r="G32" s="22">
        <v>5</v>
      </c>
      <c r="H32" s="22">
        <v>1</v>
      </c>
      <c r="I32" s="22">
        <v>0</v>
      </c>
      <c r="J32" s="22">
        <v>1</v>
      </c>
      <c r="K32" s="22">
        <v>45.1</v>
      </c>
      <c r="L32" s="22">
        <v>779</v>
      </c>
      <c r="M32" s="22">
        <v>98.7</v>
      </c>
      <c r="N32" s="22">
        <v>97</v>
      </c>
      <c r="O32" s="22">
        <v>97.85</v>
      </c>
      <c r="P32" s="22">
        <v>434.91</v>
      </c>
      <c r="Q32" s="22">
        <v>7.17</v>
      </c>
      <c r="R32" s="22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3.5">
      <c r="A33" s="16"/>
      <c r="B33" s="93" t="s">
        <v>205</v>
      </c>
      <c r="C33" s="94"/>
      <c r="D33" s="94" t="s">
        <v>215</v>
      </c>
      <c r="E33" s="22">
        <v>5</v>
      </c>
      <c r="F33" s="22">
        <v>1</v>
      </c>
      <c r="G33" s="22">
        <v>5</v>
      </c>
      <c r="H33" s="22">
        <v>1</v>
      </c>
      <c r="I33" s="22"/>
      <c r="J33" s="22">
        <v>3</v>
      </c>
      <c r="K33" s="22">
        <v>42.7</v>
      </c>
      <c r="L33" s="41"/>
      <c r="M33" s="22">
        <v>142.5</v>
      </c>
      <c r="N33" s="22">
        <v>138</v>
      </c>
      <c r="O33" s="22">
        <v>140.25</v>
      </c>
      <c r="P33" s="22">
        <v>502.69</v>
      </c>
      <c r="Q33" s="22">
        <v>9.02</v>
      </c>
      <c r="R33" s="22">
        <v>1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13.5">
      <c r="A34" s="16"/>
      <c r="B34" s="93" t="s">
        <v>205</v>
      </c>
      <c r="C34" s="94"/>
      <c r="D34" s="94" t="s">
        <v>216</v>
      </c>
      <c r="E34" s="22">
        <v>5</v>
      </c>
      <c r="F34" s="22">
        <v>1</v>
      </c>
      <c r="G34" s="22">
        <v>5</v>
      </c>
      <c r="H34" s="22">
        <v>1</v>
      </c>
      <c r="I34" s="22">
        <v>1</v>
      </c>
      <c r="J34" s="22">
        <v>1</v>
      </c>
      <c r="K34" s="22">
        <v>53.4</v>
      </c>
      <c r="L34" s="41"/>
      <c r="M34" s="22">
        <v>100.62</v>
      </c>
      <c r="N34" s="22">
        <v>105</v>
      </c>
      <c r="O34" s="22">
        <v>102.81</v>
      </c>
      <c r="P34" s="22">
        <v>456.93</v>
      </c>
      <c r="Q34" s="22">
        <v>8.58</v>
      </c>
      <c r="R34" s="22">
        <v>1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13.5">
      <c r="A35" s="16"/>
      <c r="B35" s="93" t="s">
        <v>205</v>
      </c>
      <c r="C35" s="94"/>
      <c r="D35" s="94" t="s">
        <v>97</v>
      </c>
      <c r="E35" s="22"/>
      <c r="F35" s="22"/>
      <c r="G35" s="22"/>
      <c r="H35" s="22"/>
      <c r="I35" s="22"/>
      <c r="J35" s="22"/>
      <c r="K35" s="41">
        <v>45.71</v>
      </c>
      <c r="L35" s="41">
        <v>818.2</v>
      </c>
      <c r="M35" s="22"/>
      <c r="N35" s="22"/>
      <c r="O35" s="22"/>
      <c r="P35" s="41">
        <v>456.21</v>
      </c>
      <c r="Q35" s="41">
        <v>7.58</v>
      </c>
      <c r="R35" s="41">
        <v>1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</sheetData>
  <sheetProtection/>
  <mergeCells count="26">
    <mergeCell ref="M1:O1"/>
    <mergeCell ref="AG1:AH1"/>
    <mergeCell ref="AI1:AJ1"/>
    <mergeCell ref="AK1:AL1"/>
    <mergeCell ref="AM1:AN1"/>
    <mergeCell ref="AO1:AP1"/>
    <mergeCell ref="AQ1:AR1"/>
    <mergeCell ref="AS1:AT1"/>
    <mergeCell ref="A1:A2"/>
    <mergeCell ref="A3:A35"/>
    <mergeCell ref="B1:B2"/>
    <mergeCell ref="C1:C2"/>
    <mergeCell ref="C3:C12"/>
    <mergeCell ref="C13:C24"/>
    <mergeCell ref="C25:C35"/>
    <mergeCell ref="D1:D2"/>
    <mergeCell ref="F1:F2"/>
    <mergeCell ref="G1:G2"/>
    <mergeCell ref="H1:H2"/>
    <mergeCell ref="I1:I2"/>
    <mergeCell ref="J1:J2"/>
    <mergeCell ref="K1:K2"/>
    <mergeCell ref="L1:L2"/>
    <mergeCell ref="P1:P2"/>
    <mergeCell ref="Q1:Q2"/>
    <mergeCell ref="R1:R2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tabSelected="1" zoomScaleSheetLayoutView="100" workbookViewId="0" topLeftCell="A1">
      <selection activeCell="A1" sqref="A1:AS62"/>
    </sheetView>
  </sheetViews>
  <sheetFormatPr defaultColWidth="9.00390625" defaultRowHeight="13.5"/>
  <cols>
    <col min="1" max="1" width="9.00390625" style="6" customWidth="1"/>
    <col min="2" max="2" width="12.00390625" style="7" customWidth="1"/>
    <col min="3" max="4" width="9.00390625" style="7" customWidth="1"/>
    <col min="5" max="10" width="6.75390625" style="7" customWidth="1"/>
    <col min="11" max="16384" width="9.00390625" style="7" customWidth="1"/>
  </cols>
  <sheetData>
    <row r="1" spans="1:45" s="1" customFormat="1" ht="24.75" customHeight="1">
      <c r="A1" s="8" t="s">
        <v>0</v>
      </c>
      <c r="B1" s="8" t="s">
        <v>1</v>
      </c>
      <c r="C1" s="8" t="s">
        <v>0</v>
      </c>
      <c r="D1" s="8" t="s">
        <v>217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218</v>
      </c>
      <c r="J1" s="9" t="s">
        <v>9</v>
      </c>
      <c r="K1" s="25" t="s">
        <v>219</v>
      </c>
      <c r="L1" s="9" t="s">
        <v>220</v>
      </c>
      <c r="M1" s="9" t="s">
        <v>221</v>
      </c>
      <c r="N1" s="9"/>
      <c r="O1" s="9"/>
      <c r="P1" s="9" t="s">
        <v>222</v>
      </c>
      <c r="Q1" s="9" t="s">
        <v>223</v>
      </c>
      <c r="R1" s="9" t="s">
        <v>224</v>
      </c>
      <c r="S1" s="9" t="s">
        <v>225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72" t="s">
        <v>16</v>
      </c>
      <c r="AI1" s="72"/>
      <c r="AJ1" s="73" t="s">
        <v>17</v>
      </c>
      <c r="AK1" s="72"/>
      <c r="AL1" s="72" t="s">
        <v>20</v>
      </c>
      <c r="AM1" s="72"/>
      <c r="AN1" s="72" t="s">
        <v>21</v>
      </c>
      <c r="AO1" s="72"/>
      <c r="AP1" s="72" t="s">
        <v>22</v>
      </c>
      <c r="AQ1" s="72"/>
      <c r="AR1" s="72" t="s">
        <v>23</v>
      </c>
      <c r="AS1" s="72"/>
    </row>
    <row r="2" spans="1:45" s="2" customFormat="1" ht="18" customHeight="1">
      <c r="A2" s="8"/>
      <c r="B2" s="8"/>
      <c r="C2" s="8"/>
      <c r="D2" s="8"/>
      <c r="E2" s="9"/>
      <c r="F2" s="9"/>
      <c r="G2" s="9"/>
      <c r="H2" s="9"/>
      <c r="I2" s="9"/>
      <c r="J2" s="9"/>
      <c r="K2" s="25"/>
      <c r="L2" s="9"/>
      <c r="M2" s="13" t="s">
        <v>27</v>
      </c>
      <c r="N2" s="13" t="s">
        <v>28</v>
      </c>
      <c r="O2" s="13" t="s">
        <v>29</v>
      </c>
      <c r="P2" s="9"/>
      <c r="Q2" s="9"/>
      <c r="R2" s="9"/>
      <c r="S2" s="12"/>
      <c r="T2" s="43" t="s">
        <v>226</v>
      </c>
      <c r="U2" s="43" t="s">
        <v>227</v>
      </c>
      <c r="V2" s="43" t="s">
        <v>228</v>
      </c>
      <c r="W2" s="43" t="s">
        <v>229</v>
      </c>
      <c r="X2" s="43" t="s">
        <v>230</v>
      </c>
      <c r="Y2" s="8" t="s">
        <v>231</v>
      </c>
      <c r="Z2" s="8" t="s">
        <v>232</v>
      </c>
      <c r="AA2" s="8" t="s">
        <v>37</v>
      </c>
      <c r="AB2" s="59" t="s">
        <v>233</v>
      </c>
      <c r="AC2" s="8" t="s">
        <v>39</v>
      </c>
      <c r="AD2" s="8" t="s">
        <v>40</v>
      </c>
      <c r="AE2" s="8" t="s">
        <v>234</v>
      </c>
      <c r="AF2" s="8" t="s">
        <v>235</v>
      </c>
      <c r="AG2" s="8" t="s">
        <v>236</v>
      </c>
      <c r="AH2" s="72" t="s">
        <v>237</v>
      </c>
      <c r="AI2" s="72" t="s">
        <v>45</v>
      </c>
      <c r="AJ2" s="72" t="s">
        <v>237</v>
      </c>
      <c r="AK2" s="72" t="s">
        <v>45</v>
      </c>
      <c r="AL2" s="72" t="s">
        <v>237</v>
      </c>
      <c r="AM2" s="72" t="s">
        <v>45</v>
      </c>
      <c r="AN2" s="72" t="s">
        <v>238</v>
      </c>
      <c r="AO2" s="72" t="s">
        <v>51</v>
      </c>
      <c r="AP2" s="72" t="s">
        <v>239</v>
      </c>
      <c r="AQ2" s="72" t="s">
        <v>51</v>
      </c>
      <c r="AR2" s="72" t="s">
        <v>239</v>
      </c>
      <c r="AS2" s="76" t="s">
        <v>51</v>
      </c>
    </row>
    <row r="3" spans="1:45" s="3" customFormat="1" ht="18" customHeight="1">
      <c r="A3" s="10" t="s">
        <v>240</v>
      </c>
      <c r="B3" s="11" t="s">
        <v>73</v>
      </c>
      <c r="C3" s="12" t="s">
        <v>241</v>
      </c>
      <c r="D3" s="13" t="s">
        <v>242</v>
      </c>
      <c r="E3" s="13">
        <v>5</v>
      </c>
      <c r="F3" s="13">
        <v>1</v>
      </c>
      <c r="G3" s="13">
        <v>1</v>
      </c>
      <c r="H3" s="13">
        <v>1</v>
      </c>
      <c r="I3" s="26"/>
      <c r="J3" s="13">
        <v>1</v>
      </c>
      <c r="K3" s="27">
        <v>40.7</v>
      </c>
      <c r="L3" s="28"/>
      <c r="M3" s="29">
        <v>9.33</v>
      </c>
      <c r="N3" s="29">
        <v>7.78</v>
      </c>
      <c r="O3" s="29">
        <v>11</v>
      </c>
      <c r="P3" s="29">
        <f>(M3+N3+O3)*666.67/13.33/3</f>
        <v>468.61949737434355</v>
      </c>
      <c r="Q3" s="29">
        <v>15.8</v>
      </c>
      <c r="R3" s="29">
        <v>3.2</v>
      </c>
      <c r="S3" s="12">
        <v>1</v>
      </c>
      <c r="T3" s="44" t="s">
        <v>243</v>
      </c>
      <c r="U3" s="44" t="s">
        <v>244</v>
      </c>
      <c r="V3" s="44" t="s">
        <v>245</v>
      </c>
      <c r="W3" s="44" t="s">
        <v>246</v>
      </c>
      <c r="X3" s="44" t="s">
        <v>247</v>
      </c>
      <c r="Y3" s="60">
        <v>208</v>
      </c>
      <c r="Z3" s="61">
        <v>24.05</v>
      </c>
      <c r="AA3" s="62">
        <v>3</v>
      </c>
      <c r="AB3" s="26">
        <v>79.3</v>
      </c>
      <c r="AC3" s="62">
        <v>3</v>
      </c>
      <c r="AD3" s="61">
        <v>72.56</v>
      </c>
      <c r="AE3" s="61">
        <v>39.9</v>
      </c>
      <c r="AF3" s="61">
        <f>AE3/AD3*100</f>
        <v>54.988974641675846</v>
      </c>
      <c r="AG3" s="61">
        <v>29.6</v>
      </c>
      <c r="AH3" s="17"/>
      <c r="AI3" s="44"/>
      <c r="AJ3" s="17"/>
      <c r="AK3" s="44"/>
      <c r="AL3" s="17"/>
      <c r="AM3" s="44"/>
      <c r="AN3" s="17"/>
      <c r="AO3" s="44"/>
      <c r="AP3" s="44"/>
      <c r="AQ3" s="44"/>
      <c r="AR3" s="44"/>
      <c r="AS3" s="44"/>
    </row>
    <row r="4" spans="1:45" s="3" customFormat="1" ht="18" customHeight="1">
      <c r="A4" s="10"/>
      <c r="B4" s="11" t="s">
        <v>73</v>
      </c>
      <c r="C4" s="12"/>
      <c r="D4" s="13" t="s">
        <v>248</v>
      </c>
      <c r="E4" s="13">
        <v>5</v>
      </c>
      <c r="F4" s="13">
        <v>1</v>
      </c>
      <c r="G4" s="13">
        <v>1</v>
      </c>
      <c r="H4" s="13">
        <v>3</v>
      </c>
      <c r="I4" s="26">
        <v>5.2</v>
      </c>
      <c r="J4" s="13">
        <v>1</v>
      </c>
      <c r="K4" s="27">
        <v>40.2</v>
      </c>
      <c r="L4" s="28">
        <v>775</v>
      </c>
      <c r="M4" s="29">
        <v>11.4</v>
      </c>
      <c r="N4" s="29">
        <v>11.5</v>
      </c>
      <c r="O4" s="29">
        <v>11.7</v>
      </c>
      <c r="P4" s="29">
        <f aca="true" t="shared" si="0" ref="P4:P42">(M4+N4+O4)*666.67/13.33/3</f>
        <v>576.8137534383594</v>
      </c>
      <c r="Q4" s="29">
        <v>4.53</v>
      </c>
      <c r="R4" s="29">
        <v>2.98</v>
      </c>
      <c r="S4" s="12">
        <v>3</v>
      </c>
      <c r="T4" s="44" t="s">
        <v>150</v>
      </c>
      <c r="U4" s="44" t="s">
        <v>249</v>
      </c>
      <c r="V4" s="44" t="s">
        <v>250</v>
      </c>
      <c r="W4" s="44" t="s">
        <v>251</v>
      </c>
      <c r="X4" s="44" t="s">
        <v>153</v>
      </c>
      <c r="Y4" s="60">
        <v>217</v>
      </c>
      <c r="Z4" s="61">
        <v>22</v>
      </c>
      <c r="AA4" s="62">
        <v>3</v>
      </c>
      <c r="AB4" s="26">
        <v>81</v>
      </c>
      <c r="AC4" s="62">
        <v>2</v>
      </c>
      <c r="AD4" s="61">
        <v>95.4</v>
      </c>
      <c r="AE4" s="61">
        <v>39.7</v>
      </c>
      <c r="AF4" s="61">
        <f aca="true" t="shared" si="1" ref="AF4:AF42">AE4/AD4*100</f>
        <v>41.61425576519916</v>
      </c>
      <c r="AG4" s="61">
        <v>33.4</v>
      </c>
      <c r="AH4" s="17">
        <v>13.05</v>
      </c>
      <c r="AI4" s="44" t="s">
        <v>167</v>
      </c>
      <c r="AJ4" s="17">
        <v>15</v>
      </c>
      <c r="AK4" s="51" t="s">
        <v>148</v>
      </c>
      <c r="AL4" s="17">
        <v>25</v>
      </c>
      <c r="AM4" s="44" t="s">
        <v>148</v>
      </c>
      <c r="AN4" s="17">
        <v>80</v>
      </c>
      <c r="AO4" s="44" t="s">
        <v>58</v>
      </c>
      <c r="AP4" s="51"/>
      <c r="AQ4" s="44"/>
      <c r="AR4" s="51"/>
      <c r="AS4" s="44"/>
    </row>
    <row r="5" spans="1:45" s="3" customFormat="1" ht="18" customHeight="1">
      <c r="A5" s="10"/>
      <c r="B5" s="11" t="s">
        <v>73</v>
      </c>
      <c r="C5" s="9"/>
      <c r="D5" s="13" t="s">
        <v>65</v>
      </c>
      <c r="E5" s="13">
        <v>5</v>
      </c>
      <c r="F5" s="13">
        <v>1</v>
      </c>
      <c r="G5" s="13">
        <v>1</v>
      </c>
      <c r="H5" s="13">
        <v>1</v>
      </c>
      <c r="I5" s="26"/>
      <c r="J5" s="13">
        <v>1</v>
      </c>
      <c r="K5" s="27">
        <v>37.7</v>
      </c>
      <c r="L5" s="28"/>
      <c r="M5" s="30">
        <v>9.8</v>
      </c>
      <c r="N5" s="30">
        <v>9.4</v>
      </c>
      <c r="O5" s="30">
        <v>9.2</v>
      </c>
      <c r="P5" s="29">
        <f t="shared" si="0"/>
        <v>473.45406351587894</v>
      </c>
      <c r="Q5" s="30">
        <v>15.45</v>
      </c>
      <c r="R5" s="30">
        <v>1.46</v>
      </c>
      <c r="S5" s="45">
        <v>3</v>
      </c>
      <c r="T5" s="44" t="s">
        <v>252</v>
      </c>
      <c r="U5" s="44" t="s">
        <v>253</v>
      </c>
      <c r="V5" s="44" t="s">
        <v>254</v>
      </c>
      <c r="W5" s="44" t="s">
        <v>250</v>
      </c>
      <c r="X5" s="44" t="s">
        <v>255</v>
      </c>
      <c r="Y5" s="60">
        <v>218</v>
      </c>
      <c r="Z5" s="61">
        <v>22</v>
      </c>
      <c r="AA5" s="62">
        <v>3</v>
      </c>
      <c r="AB5" s="26">
        <v>83.3</v>
      </c>
      <c r="AC5" s="62">
        <v>3</v>
      </c>
      <c r="AD5" s="61">
        <v>127.89</v>
      </c>
      <c r="AE5" s="61">
        <v>42.33</v>
      </c>
      <c r="AF5" s="61">
        <f t="shared" si="1"/>
        <v>33.09875674407694</v>
      </c>
      <c r="AG5" s="61">
        <v>32</v>
      </c>
      <c r="AH5" s="17"/>
      <c r="AI5" s="44" t="s">
        <v>59</v>
      </c>
      <c r="AJ5" s="17"/>
      <c r="AK5" s="44" t="s">
        <v>59</v>
      </c>
      <c r="AL5" s="17"/>
      <c r="AM5" s="44" t="s">
        <v>256</v>
      </c>
      <c r="AN5" s="17"/>
      <c r="AO5" s="44"/>
      <c r="AP5" s="51"/>
      <c r="AQ5" s="51"/>
      <c r="AR5" s="51"/>
      <c r="AS5" s="44"/>
    </row>
    <row r="6" spans="1:45" s="4" customFormat="1" ht="18" customHeight="1">
      <c r="A6" s="10"/>
      <c r="B6" s="11" t="s">
        <v>73</v>
      </c>
      <c r="C6" s="9"/>
      <c r="D6" s="13" t="s">
        <v>66</v>
      </c>
      <c r="E6" s="13">
        <v>5</v>
      </c>
      <c r="F6" s="13">
        <v>1</v>
      </c>
      <c r="G6" s="13">
        <v>1</v>
      </c>
      <c r="H6" s="13">
        <v>3</v>
      </c>
      <c r="I6" s="26"/>
      <c r="J6" s="13">
        <v>1</v>
      </c>
      <c r="K6" s="27">
        <v>39.12</v>
      </c>
      <c r="L6" s="13"/>
      <c r="M6" s="29">
        <v>10.12</v>
      </c>
      <c r="N6" s="29">
        <v>11.03</v>
      </c>
      <c r="O6" s="29">
        <v>9.92</v>
      </c>
      <c r="P6" s="29">
        <f t="shared" si="0"/>
        <v>517.9654138534634</v>
      </c>
      <c r="Q6" s="29">
        <v>11.76</v>
      </c>
      <c r="R6" s="29">
        <v>8.03</v>
      </c>
      <c r="S6" s="12">
        <v>1</v>
      </c>
      <c r="T6" s="44" t="s">
        <v>257</v>
      </c>
      <c r="U6" s="44" t="s">
        <v>258</v>
      </c>
      <c r="V6" s="44" t="s">
        <v>254</v>
      </c>
      <c r="W6" s="44" t="s">
        <v>250</v>
      </c>
      <c r="X6" s="44" t="s">
        <v>255</v>
      </c>
      <c r="Y6" s="60">
        <v>217</v>
      </c>
      <c r="Z6" s="61">
        <v>25</v>
      </c>
      <c r="AA6" s="62">
        <v>1</v>
      </c>
      <c r="AB6" s="26">
        <v>73.5</v>
      </c>
      <c r="AC6" s="62">
        <v>2</v>
      </c>
      <c r="AD6" s="61">
        <v>121.33</v>
      </c>
      <c r="AE6" s="61">
        <v>41.33</v>
      </c>
      <c r="AF6" s="61">
        <f t="shared" si="1"/>
        <v>34.06412264073189</v>
      </c>
      <c r="AG6" s="61">
        <v>33.9</v>
      </c>
      <c r="AH6" s="17"/>
      <c r="AI6" s="44"/>
      <c r="AJ6" s="17">
        <v>100</v>
      </c>
      <c r="AK6" s="44" t="s">
        <v>259</v>
      </c>
      <c r="AL6" s="17">
        <v>13.33</v>
      </c>
      <c r="AM6" s="44" t="s">
        <v>260</v>
      </c>
      <c r="AN6" s="17"/>
      <c r="AO6" s="44"/>
      <c r="AP6" s="44" t="s">
        <v>261</v>
      </c>
      <c r="AQ6" s="44" t="s">
        <v>63</v>
      </c>
      <c r="AR6" s="44" t="s">
        <v>262</v>
      </c>
      <c r="AS6" s="44" t="s">
        <v>63</v>
      </c>
    </row>
    <row r="7" spans="1:45" s="4" customFormat="1" ht="18" customHeight="1">
      <c r="A7" s="10"/>
      <c r="B7" s="11" t="s">
        <v>73</v>
      </c>
      <c r="C7" s="9"/>
      <c r="D7" s="13" t="s">
        <v>263</v>
      </c>
      <c r="E7" s="13">
        <v>5</v>
      </c>
      <c r="F7" s="13">
        <v>1</v>
      </c>
      <c r="G7" s="13">
        <v>1</v>
      </c>
      <c r="H7" s="13">
        <v>1</v>
      </c>
      <c r="I7" s="26"/>
      <c r="J7" s="13">
        <v>1</v>
      </c>
      <c r="K7" s="27">
        <v>38.75</v>
      </c>
      <c r="L7" s="28"/>
      <c r="M7" s="29">
        <v>9.5</v>
      </c>
      <c r="N7" s="29">
        <v>10</v>
      </c>
      <c r="O7" s="29">
        <v>10.47</v>
      </c>
      <c r="P7" s="29">
        <f t="shared" si="0"/>
        <v>499.6274043510877</v>
      </c>
      <c r="Q7" s="30">
        <v>21</v>
      </c>
      <c r="R7" s="30">
        <v>6</v>
      </c>
      <c r="S7" s="45">
        <v>3</v>
      </c>
      <c r="T7" s="44" t="s">
        <v>264</v>
      </c>
      <c r="U7" s="44" t="s">
        <v>265</v>
      </c>
      <c r="V7" s="44" t="s">
        <v>171</v>
      </c>
      <c r="W7" s="44" t="s">
        <v>266</v>
      </c>
      <c r="X7" s="44" t="s">
        <v>140</v>
      </c>
      <c r="Y7" s="60">
        <v>222</v>
      </c>
      <c r="Z7" s="61">
        <v>22.3</v>
      </c>
      <c r="AA7" s="62">
        <v>3</v>
      </c>
      <c r="AB7" s="26">
        <v>88.2</v>
      </c>
      <c r="AC7" s="62">
        <v>1</v>
      </c>
      <c r="AD7" s="61">
        <v>122.3</v>
      </c>
      <c r="AE7" s="61">
        <v>44.17</v>
      </c>
      <c r="AF7" s="61">
        <f t="shared" si="1"/>
        <v>36.116107931316435</v>
      </c>
      <c r="AG7" s="61">
        <v>47.4</v>
      </c>
      <c r="AH7" s="17"/>
      <c r="AI7" s="44"/>
      <c r="AJ7" s="17"/>
      <c r="AK7" s="44"/>
      <c r="AL7" s="17"/>
      <c r="AM7" s="44"/>
      <c r="AN7" s="17">
        <v>25</v>
      </c>
      <c r="AO7" s="44" t="s">
        <v>58</v>
      </c>
      <c r="AP7" s="44"/>
      <c r="AQ7" s="44"/>
      <c r="AR7" s="51"/>
      <c r="AS7" s="44"/>
    </row>
    <row r="8" spans="1:45" s="4" customFormat="1" ht="18" customHeight="1">
      <c r="A8" s="10"/>
      <c r="B8" s="11" t="s">
        <v>73</v>
      </c>
      <c r="C8" s="9"/>
      <c r="D8" s="13" t="s">
        <v>267</v>
      </c>
      <c r="E8" s="13">
        <v>5</v>
      </c>
      <c r="F8" s="13">
        <v>1</v>
      </c>
      <c r="G8" s="13">
        <v>1</v>
      </c>
      <c r="H8" s="13">
        <v>1</v>
      </c>
      <c r="I8" s="26"/>
      <c r="J8" s="13">
        <v>1</v>
      </c>
      <c r="K8" s="27">
        <v>40.1</v>
      </c>
      <c r="L8" s="28"/>
      <c r="M8" s="31">
        <v>8.66</v>
      </c>
      <c r="N8" s="31">
        <v>8.85</v>
      </c>
      <c r="O8" s="31">
        <v>9.75</v>
      </c>
      <c r="P8" s="29">
        <f t="shared" si="0"/>
        <v>454.44921730432606</v>
      </c>
      <c r="Q8" s="31">
        <v>23.3</v>
      </c>
      <c r="R8" s="31">
        <v>5.78</v>
      </c>
      <c r="S8" s="46">
        <v>3</v>
      </c>
      <c r="T8" s="44" t="s">
        <v>257</v>
      </c>
      <c r="U8" s="44" t="s">
        <v>170</v>
      </c>
      <c r="V8" s="44" t="s">
        <v>266</v>
      </c>
      <c r="W8" s="44" t="s">
        <v>268</v>
      </c>
      <c r="X8" s="44" t="s">
        <v>269</v>
      </c>
      <c r="Y8" s="60">
        <v>210</v>
      </c>
      <c r="Z8" s="61">
        <v>20.1</v>
      </c>
      <c r="AA8" s="62">
        <v>3</v>
      </c>
      <c r="AB8" s="26">
        <v>80.3</v>
      </c>
      <c r="AC8" s="62">
        <v>1</v>
      </c>
      <c r="AD8" s="61">
        <v>116.1</v>
      </c>
      <c r="AE8" s="61">
        <v>30.7</v>
      </c>
      <c r="AF8" s="61">
        <f t="shared" si="1"/>
        <v>26.442721791559006</v>
      </c>
      <c r="AG8" s="61">
        <v>42.2</v>
      </c>
      <c r="AH8" s="17">
        <v>10</v>
      </c>
      <c r="AI8" s="44" t="s">
        <v>63</v>
      </c>
      <c r="AJ8" s="17">
        <v>90</v>
      </c>
      <c r="AK8" s="44" t="s">
        <v>135</v>
      </c>
      <c r="AL8" s="17"/>
      <c r="AM8" s="44"/>
      <c r="AN8" s="17">
        <v>10</v>
      </c>
      <c r="AO8" s="44" t="s">
        <v>135</v>
      </c>
      <c r="AP8" s="44" t="s">
        <v>270</v>
      </c>
      <c r="AQ8" s="44" t="s">
        <v>59</v>
      </c>
      <c r="AR8" s="44" t="s">
        <v>271</v>
      </c>
      <c r="AS8" s="44" t="s">
        <v>63</v>
      </c>
    </row>
    <row r="9" spans="1:45" s="4" customFormat="1" ht="18" customHeight="1">
      <c r="A9" s="10"/>
      <c r="B9" s="11" t="s">
        <v>73</v>
      </c>
      <c r="C9" s="9"/>
      <c r="D9" s="13" t="s">
        <v>62</v>
      </c>
      <c r="E9" s="13">
        <v>5</v>
      </c>
      <c r="F9" s="13">
        <v>1</v>
      </c>
      <c r="G9" s="13">
        <v>1</v>
      </c>
      <c r="H9" s="13">
        <v>1</v>
      </c>
      <c r="I9" s="26">
        <v>0.3</v>
      </c>
      <c r="J9" s="13">
        <v>1</v>
      </c>
      <c r="K9" s="27">
        <v>36.6</v>
      </c>
      <c r="L9" s="28">
        <v>798</v>
      </c>
      <c r="M9" s="30">
        <v>9.28</v>
      </c>
      <c r="N9" s="30">
        <v>9.57</v>
      </c>
      <c r="O9" s="30">
        <v>9.28</v>
      </c>
      <c r="P9" s="29">
        <f t="shared" si="0"/>
        <v>468.9529157289323</v>
      </c>
      <c r="Q9" s="30">
        <v>-1.34</v>
      </c>
      <c r="R9" s="30">
        <v>-4.37</v>
      </c>
      <c r="S9" s="45">
        <v>10</v>
      </c>
      <c r="T9" s="44" t="s">
        <v>272</v>
      </c>
      <c r="U9" s="44" t="s">
        <v>258</v>
      </c>
      <c r="V9" s="44" t="s">
        <v>273</v>
      </c>
      <c r="W9" s="44" t="s">
        <v>274</v>
      </c>
      <c r="X9" s="44" t="s">
        <v>153</v>
      </c>
      <c r="Y9" s="60">
        <v>219</v>
      </c>
      <c r="Z9" s="61">
        <v>23.8</v>
      </c>
      <c r="AA9" s="62">
        <v>3</v>
      </c>
      <c r="AB9" s="26">
        <v>76.3</v>
      </c>
      <c r="AC9" s="62">
        <v>1</v>
      </c>
      <c r="AD9" s="61">
        <v>116</v>
      </c>
      <c r="AE9" s="61">
        <v>36.7</v>
      </c>
      <c r="AF9" s="61">
        <f t="shared" si="1"/>
        <v>31.637931034482765</v>
      </c>
      <c r="AG9" s="61">
        <v>34.4</v>
      </c>
      <c r="AH9" s="17">
        <v>1</v>
      </c>
      <c r="AI9" s="44" t="s">
        <v>63</v>
      </c>
      <c r="AJ9" s="17">
        <v>20</v>
      </c>
      <c r="AK9" s="44" t="s">
        <v>59</v>
      </c>
      <c r="AL9" s="17"/>
      <c r="AM9" s="44"/>
      <c r="AN9" s="17"/>
      <c r="AO9" s="44"/>
      <c r="AP9" s="44"/>
      <c r="AQ9" s="44"/>
      <c r="AR9" s="44"/>
      <c r="AS9" s="44"/>
    </row>
    <row r="10" spans="1:45" s="4" customFormat="1" ht="18" customHeight="1">
      <c r="A10" s="10"/>
      <c r="B10" s="11" t="s">
        <v>73</v>
      </c>
      <c r="C10" s="9"/>
      <c r="D10" s="13" t="s">
        <v>275</v>
      </c>
      <c r="E10" s="13">
        <v>5</v>
      </c>
      <c r="F10" s="13">
        <v>1</v>
      </c>
      <c r="G10" s="13">
        <v>1</v>
      </c>
      <c r="H10" s="13">
        <v>3</v>
      </c>
      <c r="I10" s="26">
        <v>11</v>
      </c>
      <c r="J10" s="13">
        <v>1</v>
      </c>
      <c r="K10" s="27">
        <v>42.6</v>
      </c>
      <c r="L10" s="28"/>
      <c r="M10" s="30">
        <v>9.69</v>
      </c>
      <c r="N10" s="30">
        <v>9.8</v>
      </c>
      <c r="O10" s="30">
        <v>9.76</v>
      </c>
      <c r="P10" s="29">
        <f t="shared" si="0"/>
        <v>487.62434358589644</v>
      </c>
      <c r="Q10" s="30">
        <v>10.79</v>
      </c>
      <c r="R10" s="30">
        <v>7.02</v>
      </c>
      <c r="S10" s="45">
        <v>4</v>
      </c>
      <c r="T10" s="44" t="s">
        <v>257</v>
      </c>
      <c r="U10" s="44" t="s">
        <v>276</v>
      </c>
      <c r="V10" s="44" t="s">
        <v>251</v>
      </c>
      <c r="W10" s="44" t="s">
        <v>268</v>
      </c>
      <c r="X10" s="44" t="s">
        <v>277</v>
      </c>
      <c r="Y10" s="60">
        <v>221</v>
      </c>
      <c r="Z10" s="61">
        <v>20.5</v>
      </c>
      <c r="AA10" s="62">
        <v>3</v>
      </c>
      <c r="AB10" s="26">
        <v>82</v>
      </c>
      <c r="AC10" s="62">
        <v>1</v>
      </c>
      <c r="AD10" s="61">
        <v>84.59</v>
      </c>
      <c r="AE10" s="61">
        <v>41.1</v>
      </c>
      <c r="AF10" s="61">
        <f t="shared" si="1"/>
        <v>48.5873034637664</v>
      </c>
      <c r="AG10" s="61">
        <v>32.7</v>
      </c>
      <c r="AH10" s="17"/>
      <c r="AI10" s="44" t="s">
        <v>59</v>
      </c>
      <c r="AJ10" s="17">
        <v>7</v>
      </c>
      <c r="AK10" s="44" t="s">
        <v>63</v>
      </c>
      <c r="AL10" s="17">
        <v>4</v>
      </c>
      <c r="AM10" s="44" t="s">
        <v>63</v>
      </c>
      <c r="AN10" s="17"/>
      <c r="AO10" s="44"/>
      <c r="AP10" s="44"/>
      <c r="AQ10" s="44"/>
      <c r="AR10" s="44" t="s">
        <v>144</v>
      </c>
      <c r="AS10" s="44" t="s">
        <v>59</v>
      </c>
    </row>
    <row r="11" spans="1:45" s="4" customFormat="1" ht="18" customHeight="1">
      <c r="A11" s="10"/>
      <c r="B11" s="11" t="s">
        <v>73</v>
      </c>
      <c r="C11" s="9"/>
      <c r="D11" s="13" t="s">
        <v>278</v>
      </c>
      <c r="E11" s="13">
        <v>5</v>
      </c>
      <c r="F11" s="13">
        <v>1</v>
      </c>
      <c r="G11" s="13">
        <v>1</v>
      </c>
      <c r="H11" s="13">
        <v>3</v>
      </c>
      <c r="I11" s="26">
        <v>0.5</v>
      </c>
      <c r="J11" s="13">
        <v>1</v>
      </c>
      <c r="K11" s="27">
        <v>35.7</v>
      </c>
      <c r="L11" s="28">
        <v>784</v>
      </c>
      <c r="M11" s="30">
        <v>10.02</v>
      </c>
      <c r="N11" s="30">
        <v>10.01</v>
      </c>
      <c r="O11" s="30">
        <v>10.26</v>
      </c>
      <c r="P11" s="29">
        <f t="shared" si="0"/>
        <v>504.9620980245061</v>
      </c>
      <c r="Q11" s="30">
        <v>12.86</v>
      </c>
      <c r="R11" s="30">
        <v>6.28</v>
      </c>
      <c r="S11" s="45">
        <v>3</v>
      </c>
      <c r="T11" s="44" t="s">
        <v>279</v>
      </c>
      <c r="U11" s="44" t="s">
        <v>150</v>
      </c>
      <c r="V11" s="44"/>
      <c r="W11" s="44" t="s">
        <v>280</v>
      </c>
      <c r="X11" s="44" t="s">
        <v>281</v>
      </c>
      <c r="Y11" s="60">
        <v>231</v>
      </c>
      <c r="Z11" s="61">
        <v>21.2</v>
      </c>
      <c r="AA11" s="62">
        <v>3</v>
      </c>
      <c r="AB11" s="26">
        <v>76</v>
      </c>
      <c r="AC11" s="62">
        <v>3</v>
      </c>
      <c r="AD11" s="61">
        <v>176.2</v>
      </c>
      <c r="AE11" s="61">
        <v>39.4</v>
      </c>
      <c r="AF11" s="61">
        <f t="shared" si="1"/>
        <v>22.36095346197503</v>
      </c>
      <c r="AG11" s="61">
        <v>45.6</v>
      </c>
      <c r="AH11" s="17">
        <v>40</v>
      </c>
      <c r="AI11" s="44" t="s">
        <v>63</v>
      </c>
      <c r="AJ11" s="17"/>
      <c r="AK11" s="44"/>
      <c r="AL11" s="17"/>
      <c r="AM11" s="44"/>
      <c r="AN11" s="17"/>
      <c r="AO11" s="44"/>
      <c r="AP11" s="44" t="s">
        <v>282</v>
      </c>
      <c r="AQ11" s="44" t="s">
        <v>59</v>
      </c>
      <c r="AR11" s="44"/>
      <c r="AS11" s="44"/>
    </row>
    <row r="12" spans="1:45" s="5" customFormat="1" ht="18" customHeight="1">
      <c r="A12" s="10"/>
      <c r="B12" s="11" t="s">
        <v>73</v>
      </c>
      <c r="C12" s="9"/>
      <c r="D12" s="14" t="s">
        <v>97</v>
      </c>
      <c r="E12" s="14"/>
      <c r="F12" s="14"/>
      <c r="G12" s="14"/>
      <c r="H12" s="14"/>
      <c r="I12" s="32"/>
      <c r="J12" s="33"/>
      <c r="K12" s="34">
        <f aca="true" t="shared" si="2" ref="K12:O12">AVERAGE(K3:K11)</f>
        <v>39.05222222222223</v>
      </c>
      <c r="L12" s="34"/>
      <c r="M12" s="35">
        <f t="shared" si="2"/>
        <v>9.755555555555555</v>
      </c>
      <c r="N12" s="35">
        <f t="shared" si="2"/>
        <v>9.77111111111111</v>
      </c>
      <c r="O12" s="35">
        <f t="shared" si="2"/>
        <v>10.148888888888889</v>
      </c>
      <c r="P12" s="36">
        <f t="shared" si="0"/>
        <v>494.718745241866</v>
      </c>
      <c r="Q12" s="47">
        <v>10.288465825493791</v>
      </c>
      <c r="R12" s="47">
        <v>3.534729924868686</v>
      </c>
      <c r="S12" s="48">
        <v>3</v>
      </c>
      <c r="T12" s="49"/>
      <c r="U12" s="49"/>
      <c r="V12" s="49"/>
      <c r="W12" s="49"/>
      <c r="X12" s="49"/>
      <c r="Y12" s="63">
        <f>AVERAGE(Y3:Y11)</f>
        <v>218.11111111111111</v>
      </c>
      <c r="Z12" s="64">
        <f aca="true" t="shared" si="3" ref="Z12:AG12">AVERAGE(Z3:Z11)</f>
        <v>22.327777777777776</v>
      </c>
      <c r="AA12" s="65">
        <f t="shared" si="3"/>
        <v>2.7777777777777777</v>
      </c>
      <c r="AB12" s="32">
        <f t="shared" si="3"/>
        <v>79.98888888888888</v>
      </c>
      <c r="AC12" s="65">
        <f t="shared" si="3"/>
        <v>1.8888888888888888</v>
      </c>
      <c r="AD12" s="64">
        <f t="shared" si="3"/>
        <v>114.70777777777779</v>
      </c>
      <c r="AE12" s="64">
        <f t="shared" si="3"/>
        <v>39.48111111111111</v>
      </c>
      <c r="AF12" s="64">
        <f t="shared" si="1"/>
        <v>34.418861454711006</v>
      </c>
      <c r="AG12" s="64">
        <f t="shared" si="3"/>
        <v>36.800000000000004</v>
      </c>
      <c r="AH12" s="17"/>
      <c r="AI12" s="51"/>
      <c r="AJ12" s="17"/>
      <c r="AK12" s="51"/>
      <c r="AL12" s="17"/>
      <c r="AM12" s="51"/>
      <c r="AN12" s="17"/>
      <c r="AO12" s="51"/>
      <c r="AP12" s="51"/>
      <c r="AQ12" s="51"/>
      <c r="AR12" s="51"/>
      <c r="AS12" s="51"/>
    </row>
    <row r="13" spans="1:45" s="4" customFormat="1" ht="16.5" customHeight="1">
      <c r="A13" s="10"/>
      <c r="B13" s="15" t="s">
        <v>99</v>
      </c>
      <c r="C13" s="16" t="s">
        <v>283</v>
      </c>
      <c r="D13" s="17" t="s">
        <v>242</v>
      </c>
      <c r="E13" s="13">
        <v>5</v>
      </c>
      <c r="F13" s="13">
        <v>1</v>
      </c>
      <c r="G13" s="13">
        <v>1</v>
      </c>
      <c r="H13" s="13">
        <v>1</v>
      </c>
      <c r="I13" s="13"/>
      <c r="J13" s="13">
        <v>1</v>
      </c>
      <c r="K13" s="27">
        <v>44.7</v>
      </c>
      <c r="L13" s="13"/>
      <c r="M13" s="29">
        <v>14.67</v>
      </c>
      <c r="N13" s="29">
        <v>14.76</v>
      </c>
      <c r="O13" s="29">
        <v>15.02</v>
      </c>
      <c r="P13" s="29">
        <v>741.07</v>
      </c>
      <c r="Q13" s="29">
        <v>17.61</v>
      </c>
      <c r="R13" s="29">
        <v>10.45</v>
      </c>
      <c r="S13" s="50">
        <v>1</v>
      </c>
      <c r="T13" s="51" t="s">
        <v>164</v>
      </c>
      <c r="U13" s="51" t="s">
        <v>284</v>
      </c>
      <c r="V13" s="51" t="s">
        <v>171</v>
      </c>
      <c r="W13" s="51" t="s">
        <v>174</v>
      </c>
      <c r="X13" s="51" t="s">
        <v>285</v>
      </c>
      <c r="Y13" s="62">
        <v>214</v>
      </c>
      <c r="Z13" s="61">
        <v>22.22</v>
      </c>
      <c r="AA13" s="62">
        <v>3</v>
      </c>
      <c r="AB13" s="26">
        <v>83.7</v>
      </c>
      <c r="AC13" s="62">
        <v>5</v>
      </c>
      <c r="AD13" s="61">
        <v>102.89</v>
      </c>
      <c r="AE13" s="61">
        <v>46.4</v>
      </c>
      <c r="AF13" s="61">
        <f aca="true" t="shared" si="4" ref="AF13:AF23">AE13/AD13*100</f>
        <v>45.0967052191661</v>
      </c>
      <c r="AG13" s="61">
        <v>36.84</v>
      </c>
      <c r="AH13" s="17"/>
      <c r="AI13" s="44" t="s">
        <v>63</v>
      </c>
      <c r="AJ13" s="17"/>
      <c r="AK13" s="44"/>
      <c r="AL13" s="17"/>
      <c r="AM13" s="44" t="s">
        <v>63</v>
      </c>
      <c r="AN13" s="17"/>
      <c r="AO13" s="44"/>
      <c r="AP13" s="44"/>
      <c r="AQ13" s="44"/>
      <c r="AR13" s="44"/>
      <c r="AS13" s="44"/>
    </row>
    <row r="14" spans="1:45" s="4" customFormat="1" ht="16.5" customHeight="1">
      <c r="A14" s="10"/>
      <c r="B14" s="15" t="s">
        <v>99</v>
      </c>
      <c r="C14" s="16"/>
      <c r="D14" s="17" t="s">
        <v>248</v>
      </c>
      <c r="E14" s="13">
        <v>5</v>
      </c>
      <c r="F14" s="13">
        <v>1</v>
      </c>
      <c r="G14" s="13">
        <v>1</v>
      </c>
      <c r="H14" s="13">
        <v>3</v>
      </c>
      <c r="I14" s="13">
        <v>12.5</v>
      </c>
      <c r="J14" s="13">
        <v>1</v>
      </c>
      <c r="K14" s="27">
        <v>43.07</v>
      </c>
      <c r="L14" s="13"/>
      <c r="M14" s="13">
        <v>9.8</v>
      </c>
      <c r="N14" s="13">
        <v>9.75</v>
      </c>
      <c r="O14" s="13">
        <v>9.8</v>
      </c>
      <c r="P14" s="13">
        <v>489.17</v>
      </c>
      <c r="Q14" s="13">
        <v>9.72</v>
      </c>
      <c r="R14" s="13">
        <v>2.98</v>
      </c>
      <c r="S14" s="52">
        <v>3</v>
      </c>
      <c r="T14" s="51" t="s">
        <v>136</v>
      </c>
      <c r="U14" s="51" t="s">
        <v>286</v>
      </c>
      <c r="V14" s="51" t="s">
        <v>155</v>
      </c>
      <c r="W14" s="51" t="s">
        <v>138</v>
      </c>
      <c r="X14" s="51" t="s">
        <v>287</v>
      </c>
      <c r="Y14" s="66">
        <v>200</v>
      </c>
      <c r="Z14" s="61">
        <v>20</v>
      </c>
      <c r="AA14" s="62">
        <v>3</v>
      </c>
      <c r="AB14" s="26">
        <v>88</v>
      </c>
      <c r="AC14" s="62">
        <v>1</v>
      </c>
      <c r="AD14" s="61">
        <v>79.3</v>
      </c>
      <c r="AE14" s="61">
        <v>37.5</v>
      </c>
      <c r="AF14" s="61">
        <f t="shared" si="4"/>
        <v>47.28877679697352</v>
      </c>
      <c r="AG14" s="61">
        <v>30.6</v>
      </c>
      <c r="AH14" s="17">
        <v>14.04</v>
      </c>
      <c r="AI14" s="74" t="s">
        <v>288</v>
      </c>
      <c r="AJ14" s="17">
        <v>40</v>
      </c>
      <c r="AK14" s="44" t="s">
        <v>113</v>
      </c>
      <c r="AL14" s="17">
        <v>25</v>
      </c>
      <c r="AM14" s="44" t="s">
        <v>148</v>
      </c>
      <c r="AN14" s="17">
        <v>100</v>
      </c>
      <c r="AO14" s="44" t="s">
        <v>135</v>
      </c>
      <c r="AP14" s="51" t="s">
        <v>289</v>
      </c>
      <c r="AQ14" s="44" t="s">
        <v>148</v>
      </c>
      <c r="AR14" s="51"/>
      <c r="AS14" s="44"/>
    </row>
    <row r="15" spans="1:45" s="4" customFormat="1" ht="16.5" customHeight="1">
      <c r="A15" s="10"/>
      <c r="B15" s="15" t="s">
        <v>99</v>
      </c>
      <c r="C15" s="16"/>
      <c r="D15" s="17" t="s">
        <v>65</v>
      </c>
      <c r="E15" s="18">
        <v>5</v>
      </c>
      <c r="F15" s="18">
        <v>1</v>
      </c>
      <c r="G15" s="18">
        <v>1</v>
      </c>
      <c r="H15" s="18">
        <v>1</v>
      </c>
      <c r="I15" s="37"/>
      <c r="J15" s="18">
        <v>1</v>
      </c>
      <c r="K15" s="18">
        <v>39.4</v>
      </c>
      <c r="L15" s="37"/>
      <c r="M15" s="18">
        <v>9.4</v>
      </c>
      <c r="N15" s="18">
        <v>9.7</v>
      </c>
      <c r="O15" s="18">
        <v>8.9</v>
      </c>
      <c r="P15" s="18">
        <v>466.81</v>
      </c>
      <c r="Q15" s="18">
        <v>19.66</v>
      </c>
      <c r="R15" s="18">
        <v>8.53</v>
      </c>
      <c r="S15" s="18">
        <v>1</v>
      </c>
      <c r="T15" s="53" t="s">
        <v>279</v>
      </c>
      <c r="U15" s="53" t="s">
        <v>136</v>
      </c>
      <c r="V15" s="53" t="s">
        <v>165</v>
      </c>
      <c r="W15" s="53" t="s">
        <v>174</v>
      </c>
      <c r="X15" s="53" t="s">
        <v>140</v>
      </c>
      <c r="Y15" s="67">
        <v>214</v>
      </c>
      <c r="Z15" s="68">
        <v>22</v>
      </c>
      <c r="AA15" s="69">
        <v>3</v>
      </c>
      <c r="AB15" s="70">
        <v>85</v>
      </c>
      <c r="AC15" s="69">
        <v>5</v>
      </c>
      <c r="AD15" s="68">
        <v>117.47</v>
      </c>
      <c r="AE15" s="68">
        <v>37.8</v>
      </c>
      <c r="AF15" s="61">
        <f t="shared" si="4"/>
        <v>32.17842853494509</v>
      </c>
      <c r="AG15" s="68">
        <v>34.6</v>
      </c>
      <c r="AH15" s="17">
        <v>0.5</v>
      </c>
      <c r="AI15" s="74" t="s">
        <v>58</v>
      </c>
      <c r="AJ15" s="17"/>
      <c r="AK15" s="44" t="s">
        <v>58</v>
      </c>
      <c r="AL15" s="17"/>
      <c r="AM15" s="44" t="s">
        <v>59</v>
      </c>
      <c r="AN15" s="17">
        <v>80</v>
      </c>
      <c r="AO15" s="44" t="s">
        <v>135</v>
      </c>
      <c r="AP15" s="51"/>
      <c r="AQ15" s="44"/>
      <c r="AR15" s="51"/>
      <c r="AS15" s="44"/>
    </row>
    <row r="16" spans="1:45" s="4" customFormat="1" ht="16.5" customHeight="1">
      <c r="A16" s="10"/>
      <c r="B16" s="15" t="s">
        <v>99</v>
      </c>
      <c r="C16" s="16"/>
      <c r="D16" s="17" t="s">
        <v>66</v>
      </c>
      <c r="E16" s="13">
        <v>5</v>
      </c>
      <c r="F16" s="13">
        <v>1</v>
      </c>
      <c r="G16" s="13">
        <v>1</v>
      </c>
      <c r="H16" s="13">
        <v>3</v>
      </c>
      <c r="I16" s="13"/>
      <c r="J16" s="13">
        <v>1</v>
      </c>
      <c r="K16" s="27">
        <v>43.83</v>
      </c>
      <c r="L16" s="13"/>
      <c r="M16" s="13">
        <v>12.01</v>
      </c>
      <c r="N16" s="13">
        <v>12.29</v>
      </c>
      <c r="O16" s="13">
        <v>12.17</v>
      </c>
      <c r="P16" s="13">
        <v>607.83</v>
      </c>
      <c r="Q16" s="13">
        <v>12.18</v>
      </c>
      <c r="R16" s="13">
        <v>7.04</v>
      </c>
      <c r="S16" s="52">
        <v>1</v>
      </c>
      <c r="T16" s="51" t="s">
        <v>257</v>
      </c>
      <c r="U16" s="51" t="s">
        <v>142</v>
      </c>
      <c r="V16" s="51" t="s">
        <v>152</v>
      </c>
      <c r="W16" s="51" t="s">
        <v>171</v>
      </c>
      <c r="X16" s="51" t="s">
        <v>287</v>
      </c>
      <c r="Y16" s="66">
        <v>203</v>
      </c>
      <c r="Z16" s="61">
        <v>25.5</v>
      </c>
      <c r="AA16" s="62">
        <v>1</v>
      </c>
      <c r="AB16" s="26">
        <v>82</v>
      </c>
      <c r="AC16" s="62">
        <v>2</v>
      </c>
      <c r="AD16" s="61">
        <v>168.67</v>
      </c>
      <c r="AE16" s="61">
        <v>37.33</v>
      </c>
      <c r="AF16" s="61">
        <f t="shared" si="4"/>
        <v>22.131973676409558</v>
      </c>
      <c r="AG16" s="61">
        <v>39.2</v>
      </c>
      <c r="AH16" s="17">
        <v>2.41</v>
      </c>
      <c r="AI16" s="44"/>
      <c r="AJ16" s="17">
        <v>93.33</v>
      </c>
      <c r="AK16" s="44" t="s">
        <v>290</v>
      </c>
      <c r="AL16" s="17">
        <v>40</v>
      </c>
      <c r="AM16" s="44" t="s">
        <v>291</v>
      </c>
      <c r="AN16" s="17">
        <v>60</v>
      </c>
      <c r="AO16" s="44" t="s">
        <v>256</v>
      </c>
      <c r="AP16" s="44" t="s">
        <v>292</v>
      </c>
      <c r="AQ16" s="44" t="s">
        <v>59</v>
      </c>
      <c r="AR16" s="44" t="s">
        <v>293</v>
      </c>
      <c r="AS16" s="44" t="s">
        <v>59</v>
      </c>
    </row>
    <row r="17" spans="1:45" s="4" customFormat="1" ht="16.5" customHeight="1">
      <c r="A17" s="10"/>
      <c r="B17" s="15" t="s">
        <v>99</v>
      </c>
      <c r="C17" s="16"/>
      <c r="D17" s="17" t="s">
        <v>263</v>
      </c>
      <c r="E17" s="13">
        <v>3</v>
      </c>
      <c r="F17" s="13">
        <v>1</v>
      </c>
      <c r="G17" s="13">
        <v>1</v>
      </c>
      <c r="H17" s="13">
        <v>1</v>
      </c>
      <c r="I17" s="13"/>
      <c r="J17" s="13">
        <v>1</v>
      </c>
      <c r="K17" s="27">
        <v>47.73</v>
      </c>
      <c r="L17" s="13"/>
      <c r="M17" s="13">
        <v>11.9</v>
      </c>
      <c r="N17" s="13">
        <v>11.7</v>
      </c>
      <c r="O17" s="13">
        <v>11</v>
      </c>
      <c r="P17" s="13">
        <v>576.7</v>
      </c>
      <c r="Q17" s="13">
        <v>14.6</v>
      </c>
      <c r="R17" s="13">
        <v>10.5</v>
      </c>
      <c r="S17" s="50">
        <v>4</v>
      </c>
      <c r="T17" s="51" t="s">
        <v>272</v>
      </c>
      <c r="U17" s="51" t="s">
        <v>294</v>
      </c>
      <c r="V17" s="51" t="s">
        <v>152</v>
      </c>
      <c r="W17" s="51" t="s">
        <v>266</v>
      </c>
      <c r="X17" s="51" t="s">
        <v>153</v>
      </c>
      <c r="Y17" s="66">
        <v>201</v>
      </c>
      <c r="Z17" s="61">
        <v>22.6</v>
      </c>
      <c r="AA17" s="62">
        <v>3</v>
      </c>
      <c r="AB17" s="26">
        <v>85.1</v>
      </c>
      <c r="AC17" s="62">
        <v>1</v>
      </c>
      <c r="AD17" s="61">
        <v>114.5</v>
      </c>
      <c r="AE17" s="61">
        <v>39.36</v>
      </c>
      <c r="AF17" s="61">
        <f t="shared" si="4"/>
        <v>34.375545851528386</v>
      </c>
      <c r="AG17" s="61">
        <v>32.2</v>
      </c>
      <c r="AH17" s="17"/>
      <c r="AI17" s="17"/>
      <c r="AJ17" s="17"/>
      <c r="AK17" s="17"/>
      <c r="AL17" s="17"/>
      <c r="AM17" s="17"/>
      <c r="AN17" s="17"/>
      <c r="AO17" s="17"/>
      <c r="AP17" s="44"/>
      <c r="AQ17" s="44"/>
      <c r="AR17" s="51"/>
      <c r="AS17" s="51"/>
    </row>
    <row r="18" spans="1:45" s="4" customFormat="1" ht="16.5" customHeight="1">
      <c r="A18" s="10"/>
      <c r="B18" s="15" t="s">
        <v>99</v>
      </c>
      <c r="C18" s="16"/>
      <c r="D18" s="17" t="s">
        <v>295</v>
      </c>
      <c r="E18" s="13">
        <v>5</v>
      </c>
      <c r="F18" s="13">
        <v>1</v>
      </c>
      <c r="G18" s="13">
        <v>1</v>
      </c>
      <c r="H18" s="13">
        <v>3</v>
      </c>
      <c r="I18" s="13"/>
      <c r="J18" s="13">
        <v>1</v>
      </c>
      <c r="K18" s="27">
        <v>37.2</v>
      </c>
      <c r="L18" s="13"/>
      <c r="M18" s="13">
        <v>9.68</v>
      </c>
      <c r="N18" s="13">
        <v>9.38</v>
      </c>
      <c r="O18" s="13">
        <v>10.66</v>
      </c>
      <c r="P18" s="13">
        <v>495.36</v>
      </c>
      <c r="Q18" s="13">
        <v>19.15</v>
      </c>
      <c r="R18" s="13">
        <v>6.69</v>
      </c>
      <c r="S18" s="52">
        <v>6</v>
      </c>
      <c r="T18" s="54">
        <v>41937</v>
      </c>
      <c r="U18" s="54">
        <v>41943</v>
      </c>
      <c r="V18" s="54">
        <v>41747</v>
      </c>
      <c r="W18" s="55">
        <v>41751</v>
      </c>
      <c r="X18" s="55">
        <v>41792</v>
      </c>
      <c r="Y18" s="71">
        <v>214</v>
      </c>
      <c r="Z18" s="61">
        <v>21.6</v>
      </c>
      <c r="AA18" s="62">
        <v>1</v>
      </c>
      <c r="AB18" s="26">
        <v>96</v>
      </c>
      <c r="AC18" s="62">
        <v>3</v>
      </c>
      <c r="AD18" s="61">
        <v>138</v>
      </c>
      <c r="AE18" s="61">
        <v>36.9</v>
      </c>
      <c r="AF18" s="61">
        <f t="shared" si="4"/>
        <v>26.73913043478261</v>
      </c>
      <c r="AG18" s="61">
        <v>38.3</v>
      </c>
      <c r="AH18" s="17">
        <v>10</v>
      </c>
      <c r="AI18" s="74" t="s">
        <v>63</v>
      </c>
      <c r="AJ18" s="17">
        <v>90</v>
      </c>
      <c r="AK18" s="44" t="s">
        <v>135</v>
      </c>
      <c r="AL18" s="17"/>
      <c r="AM18" s="44"/>
      <c r="AN18" s="17">
        <v>82</v>
      </c>
      <c r="AO18" s="44" t="s">
        <v>256</v>
      </c>
      <c r="AP18" s="44"/>
      <c r="AQ18" s="44"/>
      <c r="AR18" s="44"/>
      <c r="AS18" s="44"/>
    </row>
    <row r="19" spans="1:45" s="4" customFormat="1" ht="16.5" customHeight="1">
      <c r="A19" s="10"/>
      <c r="B19" s="15" t="s">
        <v>99</v>
      </c>
      <c r="C19" s="16"/>
      <c r="D19" s="17" t="s">
        <v>62</v>
      </c>
      <c r="E19" s="13">
        <v>5</v>
      </c>
      <c r="F19" s="13">
        <v>1</v>
      </c>
      <c r="G19" s="13">
        <v>1</v>
      </c>
      <c r="H19" s="13">
        <v>3</v>
      </c>
      <c r="I19" s="13">
        <v>3</v>
      </c>
      <c r="J19" s="13">
        <v>1</v>
      </c>
      <c r="K19" s="27">
        <v>47.02</v>
      </c>
      <c r="L19" s="13"/>
      <c r="M19" s="29">
        <v>11.52</v>
      </c>
      <c r="N19" s="29">
        <v>12.29</v>
      </c>
      <c r="O19" s="29">
        <v>11.17</v>
      </c>
      <c r="P19" s="29">
        <v>583.08</v>
      </c>
      <c r="Q19" s="29">
        <v>11.02</v>
      </c>
      <c r="R19" s="29">
        <v>0.46</v>
      </c>
      <c r="S19" s="50">
        <v>3</v>
      </c>
      <c r="T19" s="51" t="s">
        <v>294</v>
      </c>
      <c r="U19" s="51" t="s">
        <v>296</v>
      </c>
      <c r="V19" s="51" t="s">
        <v>297</v>
      </c>
      <c r="W19" s="51" t="s">
        <v>171</v>
      </c>
      <c r="X19" s="51" t="s">
        <v>298</v>
      </c>
      <c r="Y19" s="66">
        <v>192</v>
      </c>
      <c r="Z19" s="61">
        <v>23.8</v>
      </c>
      <c r="AA19" s="62">
        <v>3</v>
      </c>
      <c r="AB19" s="26">
        <v>83.7</v>
      </c>
      <c r="AC19" s="62">
        <v>2</v>
      </c>
      <c r="AD19" s="61">
        <v>73.1</v>
      </c>
      <c r="AE19" s="61">
        <v>30.7</v>
      </c>
      <c r="AF19" s="61">
        <f t="shared" si="4"/>
        <v>41.99726402188782</v>
      </c>
      <c r="AG19" s="61">
        <v>38.4</v>
      </c>
      <c r="AH19" s="17"/>
      <c r="AI19" s="74"/>
      <c r="AJ19" s="17">
        <v>70</v>
      </c>
      <c r="AK19" s="44" t="s">
        <v>299</v>
      </c>
      <c r="AL19" s="17"/>
      <c r="AM19" s="44"/>
      <c r="AN19" s="17">
        <v>70</v>
      </c>
      <c r="AO19" s="44" t="s">
        <v>256</v>
      </c>
      <c r="AP19" s="44"/>
      <c r="AQ19" s="44"/>
      <c r="AR19" s="44"/>
      <c r="AS19" s="44"/>
    </row>
    <row r="20" spans="1:45" s="4" customFormat="1" ht="16.5" customHeight="1">
      <c r="A20" s="10"/>
      <c r="B20" s="15" t="s">
        <v>99</v>
      </c>
      <c r="C20" s="16"/>
      <c r="D20" s="17" t="s">
        <v>275</v>
      </c>
      <c r="E20" s="13">
        <v>5</v>
      </c>
      <c r="F20" s="13">
        <v>1</v>
      </c>
      <c r="G20" s="13">
        <v>1</v>
      </c>
      <c r="H20" s="13">
        <v>1</v>
      </c>
      <c r="I20" s="13"/>
      <c r="J20" s="13">
        <v>1</v>
      </c>
      <c r="K20" s="27">
        <v>46.8</v>
      </c>
      <c r="L20" s="13"/>
      <c r="M20" s="38">
        <v>11.385624060150375</v>
      </c>
      <c r="N20" s="38">
        <v>13.069413533834584</v>
      </c>
      <c r="O20" s="38">
        <v>12.137315789473684</v>
      </c>
      <c r="P20" s="29">
        <v>610.08</v>
      </c>
      <c r="Q20" s="30">
        <v>13.1</v>
      </c>
      <c r="R20" s="30">
        <v>5</v>
      </c>
      <c r="S20" s="52" t="s">
        <v>256</v>
      </c>
      <c r="T20" s="51" t="s">
        <v>150</v>
      </c>
      <c r="U20" s="51" t="s">
        <v>300</v>
      </c>
      <c r="V20" s="51" t="s">
        <v>138</v>
      </c>
      <c r="W20" s="51" t="s">
        <v>254</v>
      </c>
      <c r="X20" s="51" t="s">
        <v>277</v>
      </c>
      <c r="Y20" s="66">
        <v>205</v>
      </c>
      <c r="Z20" s="61">
        <v>21.8</v>
      </c>
      <c r="AA20" s="62">
        <v>3</v>
      </c>
      <c r="AB20" s="26">
        <v>82</v>
      </c>
      <c r="AC20" s="62">
        <v>1</v>
      </c>
      <c r="AD20" s="61">
        <v>112.86</v>
      </c>
      <c r="AE20" s="61">
        <v>37.16</v>
      </c>
      <c r="AF20" s="61">
        <f t="shared" si="4"/>
        <v>32.9257487152224</v>
      </c>
      <c r="AG20" s="61">
        <v>30.2</v>
      </c>
      <c r="AH20" s="17"/>
      <c r="AI20" s="75"/>
      <c r="AJ20" s="17"/>
      <c r="AK20" s="51"/>
      <c r="AL20" s="17"/>
      <c r="AM20" s="51"/>
      <c r="AN20" s="17"/>
      <c r="AO20" s="51"/>
      <c r="AP20" s="51"/>
      <c r="AQ20" s="51"/>
      <c r="AR20" s="51"/>
      <c r="AS20" s="51"/>
    </row>
    <row r="21" spans="1:45" s="4" customFormat="1" ht="16.5" customHeight="1">
      <c r="A21" s="10"/>
      <c r="B21" s="15" t="s">
        <v>99</v>
      </c>
      <c r="C21" s="16"/>
      <c r="D21" s="17" t="s">
        <v>278</v>
      </c>
      <c r="E21" s="13">
        <v>4</v>
      </c>
      <c r="F21" s="13">
        <v>1</v>
      </c>
      <c r="G21" s="13">
        <v>1</v>
      </c>
      <c r="H21" s="13">
        <v>5</v>
      </c>
      <c r="I21" s="13">
        <v>1</v>
      </c>
      <c r="J21" s="13">
        <v>1</v>
      </c>
      <c r="K21" s="27">
        <v>43.31</v>
      </c>
      <c r="L21" s="13"/>
      <c r="M21" s="31">
        <v>9.89</v>
      </c>
      <c r="N21" s="31">
        <v>9.96</v>
      </c>
      <c r="O21" s="31">
        <v>10.58</v>
      </c>
      <c r="P21" s="29">
        <v>507.17</v>
      </c>
      <c r="Q21" s="31">
        <v>11.79</v>
      </c>
      <c r="R21" s="31">
        <v>7.53</v>
      </c>
      <c r="S21" s="56" t="s">
        <v>63</v>
      </c>
      <c r="T21" s="51" t="s">
        <v>301</v>
      </c>
      <c r="U21" s="51" t="s">
        <v>136</v>
      </c>
      <c r="V21" s="51" t="s">
        <v>151</v>
      </c>
      <c r="W21" s="51" t="s">
        <v>165</v>
      </c>
      <c r="X21" s="51" t="s">
        <v>287</v>
      </c>
      <c r="Y21" s="66">
        <v>207</v>
      </c>
      <c r="Z21" s="61">
        <v>35.7</v>
      </c>
      <c r="AA21" s="62">
        <v>3</v>
      </c>
      <c r="AB21" s="26">
        <v>84.2</v>
      </c>
      <c r="AC21" s="62">
        <v>1</v>
      </c>
      <c r="AD21" s="61">
        <v>182.4</v>
      </c>
      <c r="AE21" s="61">
        <v>41.1</v>
      </c>
      <c r="AF21" s="61">
        <f t="shared" si="4"/>
        <v>22.532894736842106</v>
      </c>
      <c r="AG21" s="61">
        <v>37.5</v>
      </c>
      <c r="AH21" s="17">
        <v>5</v>
      </c>
      <c r="AI21" s="75" t="s">
        <v>58</v>
      </c>
      <c r="AJ21" s="17"/>
      <c r="AK21" s="51"/>
      <c r="AL21" s="17"/>
      <c r="AM21" s="51"/>
      <c r="AN21" s="17">
        <v>10</v>
      </c>
      <c r="AO21" s="51" t="s">
        <v>135</v>
      </c>
      <c r="AP21" s="51"/>
      <c r="AQ21" s="51"/>
      <c r="AR21" s="51"/>
      <c r="AS21" s="51"/>
    </row>
    <row r="22" spans="1:45" s="4" customFormat="1" ht="16.5" customHeight="1">
      <c r="A22" s="10"/>
      <c r="B22" s="15" t="s">
        <v>99</v>
      </c>
      <c r="C22" s="16"/>
      <c r="D22" s="17" t="s">
        <v>302</v>
      </c>
      <c r="E22" s="13">
        <v>5</v>
      </c>
      <c r="F22" s="13">
        <v>1</v>
      </c>
      <c r="G22" s="13">
        <v>1</v>
      </c>
      <c r="H22" s="13">
        <v>3</v>
      </c>
      <c r="I22" s="13">
        <v>26</v>
      </c>
      <c r="J22" s="13">
        <v>1</v>
      </c>
      <c r="K22" s="27">
        <v>42.4</v>
      </c>
      <c r="L22" s="13"/>
      <c r="M22" s="13">
        <v>10.96</v>
      </c>
      <c r="N22" s="13">
        <v>10.87</v>
      </c>
      <c r="O22" s="13">
        <v>10.96</v>
      </c>
      <c r="P22" s="13">
        <v>546.59</v>
      </c>
      <c r="Q22" s="13">
        <v>19.25</v>
      </c>
      <c r="R22" s="13">
        <v>8.57</v>
      </c>
      <c r="S22" s="13">
        <v>1</v>
      </c>
      <c r="T22" s="51" t="s">
        <v>294</v>
      </c>
      <c r="U22" s="51" t="s">
        <v>159</v>
      </c>
      <c r="V22" s="51" t="s">
        <v>273</v>
      </c>
      <c r="W22" s="51" t="s">
        <v>268</v>
      </c>
      <c r="X22" s="51" t="s">
        <v>277</v>
      </c>
      <c r="Y22" s="66">
        <v>206</v>
      </c>
      <c r="Z22" s="61">
        <v>24.28</v>
      </c>
      <c r="AA22" s="62">
        <v>3</v>
      </c>
      <c r="AB22" s="26">
        <v>89</v>
      </c>
      <c r="AC22" s="62">
        <v>3</v>
      </c>
      <c r="AD22" s="61">
        <v>136.68</v>
      </c>
      <c r="AE22" s="61">
        <v>41.36</v>
      </c>
      <c r="AF22" s="61">
        <f t="shared" si="4"/>
        <v>30.260462393912785</v>
      </c>
      <c r="AG22" s="61">
        <v>46.6</v>
      </c>
      <c r="AH22" s="17"/>
      <c r="AI22" s="75" t="s">
        <v>63</v>
      </c>
      <c r="AJ22" s="17"/>
      <c r="AK22" s="51" t="s">
        <v>63</v>
      </c>
      <c r="AL22" s="17"/>
      <c r="AM22" s="51" t="s">
        <v>63</v>
      </c>
      <c r="AN22" s="17"/>
      <c r="AO22" s="51"/>
      <c r="AP22" s="51"/>
      <c r="AQ22" s="51"/>
      <c r="AR22" s="51"/>
      <c r="AS22" s="51"/>
    </row>
    <row r="23" spans="1:45" s="4" customFormat="1" ht="16.5" customHeight="1">
      <c r="A23" s="10"/>
      <c r="B23" s="15" t="s">
        <v>99</v>
      </c>
      <c r="C23" s="16"/>
      <c r="D23" s="19" t="s">
        <v>97</v>
      </c>
      <c r="E23" s="13"/>
      <c r="F23" s="13"/>
      <c r="G23" s="13"/>
      <c r="H23" s="13"/>
      <c r="I23" s="13"/>
      <c r="J23" s="33"/>
      <c r="K23" s="34">
        <f aca="true" t="shared" si="5" ref="K23:P23">AVERAGE(K13:K22)</f>
        <v>43.546</v>
      </c>
      <c r="L23" s="34"/>
      <c r="M23" s="35">
        <f t="shared" si="5"/>
        <v>11.121562406015036</v>
      </c>
      <c r="N23" s="35">
        <f t="shared" si="5"/>
        <v>11.376941353383458</v>
      </c>
      <c r="O23" s="35">
        <f t="shared" si="5"/>
        <v>11.239731578947367</v>
      </c>
      <c r="P23" s="36">
        <f t="shared" si="5"/>
        <v>562.3860000000001</v>
      </c>
      <c r="Q23" s="36">
        <v>14.49</v>
      </c>
      <c r="R23" s="36">
        <v>6.79</v>
      </c>
      <c r="S23" s="19">
        <v>1</v>
      </c>
      <c r="T23" s="51"/>
      <c r="U23" s="51"/>
      <c r="V23" s="51"/>
      <c r="W23" s="51"/>
      <c r="X23" s="51"/>
      <c r="Y23" s="65">
        <f>AVERAGE(Y13:Y22)</f>
        <v>205.6</v>
      </c>
      <c r="Z23" s="64">
        <f aca="true" t="shared" si="6" ref="Z23:AG23">AVERAGE(Z13:Z22)</f>
        <v>23.950000000000003</v>
      </c>
      <c r="AA23" s="65">
        <v>3</v>
      </c>
      <c r="AB23" s="32">
        <f t="shared" si="6"/>
        <v>85.87</v>
      </c>
      <c r="AC23" s="65">
        <f t="shared" si="6"/>
        <v>2.4</v>
      </c>
      <c r="AD23" s="64">
        <f t="shared" si="6"/>
        <v>122.58700000000002</v>
      </c>
      <c r="AE23" s="64">
        <f t="shared" si="6"/>
        <v>38.561</v>
      </c>
      <c r="AF23" s="64">
        <f t="shared" si="4"/>
        <v>31.45602714806627</v>
      </c>
      <c r="AG23" s="64">
        <f t="shared" si="6"/>
        <v>36.444</v>
      </c>
      <c r="AH23" s="17"/>
      <c r="AI23" s="17"/>
      <c r="AJ23" s="17"/>
      <c r="AK23" s="17"/>
      <c r="AL23" s="17"/>
      <c r="AM23" s="17"/>
      <c r="AN23" s="17"/>
      <c r="AO23" s="17"/>
      <c r="AP23" s="51"/>
      <c r="AQ23" s="51"/>
      <c r="AR23" s="51"/>
      <c r="AS23" s="51"/>
    </row>
    <row r="24" spans="1:45" ht="13.5">
      <c r="A24" s="10"/>
      <c r="B24" s="20" t="s">
        <v>87</v>
      </c>
      <c r="C24" s="21" t="s">
        <v>303</v>
      </c>
      <c r="D24" s="21" t="s">
        <v>89</v>
      </c>
      <c r="E24" s="22">
        <v>5</v>
      </c>
      <c r="F24" s="22">
        <v>1</v>
      </c>
      <c r="G24" s="22">
        <v>1</v>
      </c>
      <c r="H24" s="22">
        <v>3</v>
      </c>
      <c r="I24" s="22">
        <v>3</v>
      </c>
      <c r="J24" s="22">
        <v>1</v>
      </c>
      <c r="K24" s="22">
        <v>40.6</v>
      </c>
      <c r="L24" s="22"/>
      <c r="M24" s="22">
        <v>184.26</v>
      </c>
      <c r="N24" s="22">
        <v>183.22</v>
      </c>
      <c r="O24" s="22">
        <v>183.74</v>
      </c>
      <c r="P24" s="22">
        <v>612.47</v>
      </c>
      <c r="Q24" s="20"/>
      <c r="R24" s="22">
        <v>8.89</v>
      </c>
      <c r="S24" s="22">
        <v>1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3.5">
      <c r="A25" s="10"/>
      <c r="B25" s="20" t="s">
        <v>87</v>
      </c>
      <c r="C25" s="21"/>
      <c r="D25" s="21" t="s">
        <v>90</v>
      </c>
      <c r="E25" s="21" t="s">
        <v>109</v>
      </c>
      <c r="F25" s="22">
        <v>1</v>
      </c>
      <c r="G25" s="22">
        <v>1</v>
      </c>
      <c r="H25" s="22">
        <v>1</v>
      </c>
      <c r="I25" s="22"/>
      <c r="J25" s="22">
        <v>3</v>
      </c>
      <c r="K25" s="22">
        <v>43.7</v>
      </c>
      <c r="L25" s="22"/>
      <c r="M25" s="22">
        <v>126.6</v>
      </c>
      <c r="N25" s="22">
        <v>128.2</v>
      </c>
      <c r="O25" s="22">
        <v>127.4</v>
      </c>
      <c r="P25" s="22">
        <v>509.6</v>
      </c>
      <c r="Q25" s="20"/>
      <c r="R25" s="22">
        <v>5.12</v>
      </c>
      <c r="S25" s="22">
        <v>1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13.5">
      <c r="A26" s="10"/>
      <c r="B26" s="20" t="s">
        <v>87</v>
      </c>
      <c r="C26" s="21"/>
      <c r="D26" s="21" t="s">
        <v>91</v>
      </c>
      <c r="E26" s="22">
        <v>5</v>
      </c>
      <c r="F26" s="22">
        <v>1</v>
      </c>
      <c r="G26" s="22">
        <v>1</v>
      </c>
      <c r="H26" s="22">
        <v>1</v>
      </c>
      <c r="I26" s="22"/>
      <c r="J26" s="22">
        <v>1</v>
      </c>
      <c r="K26" s="22">
        <v>42</v>
      </c>
      <c r="L26" s="22">
        <v>792</v>
      </c>
      <c r="M26" s="22">
        <v>107.72</v>
      </c>
      <c r="N26" s="22">
        <v>111.25</v>
      </c>
      <c r="O26" s="22">
        <v>109.49</v>
      </c>
      <c r="P26" s="22">
        <v>547.43</v>
      </c>
      <c r="Q26" s="20"/>
      <c r="R26" s="22">
        <v>5.05</v>
      </c>
      <c r="S26" s="22">
        <v>1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3.5">
      <c r="A27" s="10"/>
      <c r="B27" s="20" t="s">
        <v>87</v>
      </c>
      <c r="C27" s="21"/>
      <c r="D27" s="21" t="s">
        <v>304</v>
      </c>
      <c r="E27" s="22">
        <v>5</v>
      </c>
      <c r="F27" s="22">
        <v>1</v>
      </c>
      <c r="G27" s="22">
        <v>1</v>
      </c>
      <c r="H27" s="22">
        <v>1</v>
      </c>
      <c r="I27" s="22"/>
      <c r="J27" s="22">
        <v>1</v>
      </c>
      <c r="K27" s="22">
        <v>39.75</v>
      </c>
      <c r="L27" s="22"/>
      <c r="M27" s="22">
        <v>100.61</v>
      </c>
      <c r="N27" s="22">
        <v>97.82</v>
      </c>
      <c r="O27" s="22">
        <v>99.22</v>
      </c>
      <c r="P27" s="22">
        <v>496.1</v>
      </c>
      <c r="Q27" s="20"/>
      <c r="R27" s="22">
        <v>4.61</v>
      </c>
      <c r="S27" s="22">
        <v>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13.5">
      <c r="A28" s="10"/>
      <c r="B28" s="20" t="s">
        <v>87</v>
      </c>
      <c r="C28" s="21"/>
      <c r="D28" s="21" t="s">
        <v>94</v>
      </c>
      <c r="E28" s="22">
        <v>5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41.2</v>
      </c>
      <c r="L28" s="22"/>
      <c r="M28" s="22">
        <v>141.9</v>
      </c>
      <c r="N28" s="22">
        <v>133.9</v>
      </c>
      <c r="O28" s="22">
        <v>137.9</v>
      </c>
      <c r="P28" s="22">
        <v>459.69</v>
      </c>
      <c r="Q28" s="20"/>
      <c r="R28" s="22">
        <v>12.25</v>
      </c>
      <c r="S28" s="22">
        <v>1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3.5">
      <c r="A29" s="10"/>
      <c r="B29" s="20" t="s">
        <v>87</v>
      </c>
      <c r="C29" s="21"/>
      <c r="D29" s="21" t="s">
        <v>305</v>
      </c>
      <c r="E29" s="21" t="s">
        <v>103</v>
      </c>
      <c r="F29" s="21" t="s">
        <v>306</v>
      </c>
      <c r="G29" s="21" t="s">
        <v>307</v>
      </c>
      <c r="H29" s="22">
        <v>1</v>
      </c>
      <c r="I29" s="22"/>
      <c r="J29" s="21" t="s">
        <v>104</v>
      </c>
      <c r="K29" s="22">
        <v>43.97</v>
      </c>
      <c r="L29" s="22"/>
      <c r="M29" s="22">
        <v>205.2</v>
      </c>
      <c r="N29" s="22">
        <v>188.4</v>
      </c>
      <c r="O29" s="22">
        <v>196.8</v>
      </c>
      <c r="P29" s="22">
        <v>546.7</v>
      </c>
      <c r="Q29" s="20"/>
      <c r="R29" s="22">
        <v>8.62</v>
      </c>
      <c r="S29" s="22">
        <v>1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3.5">
      <c r="A30" s="10"/>
      <c r="B30" s="20" t="s">
        <v>87</v>
      </c>
      <c r="C30" s="21"/>
      <c r="D30" s="23" t="s">
        <v>308</v>
      </c>
      <c r="E30" s="22">
        <v>5</v>
      </c>
      <c r="F30" s="22">
        <v>1</v>
      </c>
      <c r="G30" s="22">
        <v>1</v>
      </c>
      <c r="H30" s="22">
        <v>3</v>
      </c>
      <c r="I30" s="21" t="s">
        <v>184</v>
      </c>
      <c r="J30" s="21" t="s">
        <v>104</v>
      </c>
      <c r="K30" s="22">
        <v>39.9</v>
      </c>
      <c r="L30" s="22"/>
      <c r="M30" s="22">
        <v>111.3</v>
      </c>
      <c r="N30" s="22">
        <v>114.7</v>
      </c>
      <c r="O30" s="22">
        <v>113</v>
      </c>
      <c r="P30" s="39">
        <v>502.38</v>
      </c>
      <c r="Q30" s="20"/>
      <c r="R30" s="22">
        <v>11.58</v>
      </c>
      <c r="S30" s="22">
        <v>2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13.5">
      <c r="A31" s="10"/>
      <c r="B31" s="20" t="s">
        <v>87</v>
      </c>
      <c r="C31" s="21"/>
      <c r="D31" s="23" t="s">
        <v>216</v>
      </c>
      <c r="E31" s="22">
        <v>5</v>
      </c>
      <c r="F31" s="22">
        <v>1</v>
      </c>
      <c r="G31" s="22">
        <v>1</v>
      </c>
      <c r="H31" s="22">
        <v>1</v>
      </c>
      <c r="I31" s="22">
        <v>8</v>
      </c>
      <c r="J31" s="22">
        <v>1</v>
      </c>
      <c r="K31" s="22">
        <v>45</v>
      </c>
      <c r="L31" s="22"/>
      <c r="M31" s="22">
        <v>123</v>
      </c>
      <c r="N31" s="22">
        <v>121.34</v>
      </c>
      <c r="O31" s="22">
        <v>122.17</v>
      </c>
      <c r="P31" s="39">
        <v>542.98</v>
      </c>
      <c r="Q31" s="20"/>
      <c r="R31" s="22">
        <v>7.52</v>
      </c>
      <c r="S31" s="22">
        <v>1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ht="13.5">
      <c r="A32" s="10"/>
      <c r="B32" s="20" t="s">
        <v>87</v>
      </c>
      <c r="C32" s="21"/>
      <c r="D32" s="21" t="s">
        <v>97</v>
      </c>
      <c r="E32" s="22"/>
      <c r="F32" s="22"/>
      <c r="G32" s="22"/>
      <c r="H32" s="22"/>
      <c r="I32" s="22"/>
      <c r="J32" s="22"/>
      <c r="K32" s="40">
        <v>42.02</v>
      </c>
      <c r="L32" s="40">
        <v>792</v>
      </c>
      <c r="M32" s="41"/>
      <c r="N32" s="41"/>
      <c r="O32" s="41"/>
      <c r="P32" s="40">
        <v>527.17</v>
      </c>
      <c r="Q32" s="20"/>
      <c r="R32" s="40">
        <v>7.96</v>
      </c>
      <c r="S32" s="41">
        <v>1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4" customFormat="1" ht="18" customHeight="1">
      <c r="A33" s="17" t="s">
        <v>309</v>
      </c>
      <c r="B33" s="11" t="s">
        <v>73</v>
      </c>
      <c r="C33" s="24" t="s">
        <v>310</v>
      </c>
      <c r="D33" s="13" t="s">
        <v>242</v>
      </c>
      <c r="E33" s="13">
        <v>5</v>
      </c>
      <c r="F33" s="13">
        <v>1</v>
      </c>
      <c r="G33" s="13">
        <v>1</v>
      </c>
      <c r="H33" s="13">
        <v>1</v>
      </c>
      <c r="I33" s="26"/>
      <c r="J33" s="13">
        <v>1</v>
      </c>
      <c r="K33" s="27">
        <v>42.1</v>
      </c>
      <c r="L33" s="28"/>
      <c r="M33" s="29">
        <v>7.66</v>
      </c>
      <c r="N33" s="29">
        <v>8</v>
      </c>
      <c r="O33" s="29">
        <v>10</v>
      </c>
      <c r="P33" s="29">
        <f t="shared" si="0"/>
        <v>427.7757489372343</v>
      </c>
      <c r="Q33" s="29">
        <v>6</v>
      </c>
      <c r="R33" s="29">
        <v>-5.5</v>
      </c>
      <c r="S33" s="12">
        <v>9</v>
      </c>
      <c r="T33" s="44" t="s">
        <v>243</v>
      </c>
      <c r="U33" s="44" t="s">
        <v>173</v>
      </c>
      <c r="V33" s="44" t="s">
        <v>274</v>
      </c>
      <c r="W33" s="44" t="s">
        <v>311</v>
      </c>
      <c r="X33" s="44" t="s">
        <v>312</v>
      </c>
      <c r="Y33" s="60">
        <v>211</v>
      </c>
      <c r="Z33" s="61">
        <v>22.01</v>
      </c>
      <c r="AA33" s="62">
        <v>3</v>
      </c>
      <c r="AB33" s="26">
        <v>66.3</v>
      </c>
      <c r="AC33" s="62">
        <v>3</v>
      </c>
      <c r="AD33" s="61">
        <v>46</v>
      </c>
      <c r="AE33" s="61">
        <v>35.3</v>
      </c>
      <c r="AF33" s="61">
        <f t="shared" si="1"/>
        <v>76.7391304347826</v>
      </c>
      <c r="AG33" s="61">
        <v>29.9</v>
      </c>
      <c r="AH33" s="17"/>
      <c r="AI33" s="44"/>
      <c r="AJ33" s="17"/>
      <c r="AK33" s="44"/>
      <c r="AL33" s="17"/>
      <c r="AM33" s="44" t="s">
        <v>63</v>
      </c>
      <c r="AN33" s="17"/>
      <c r="AO33" s="44"/>
      <c r="AP33" s="44"/>
      <c r="AQ33" s="44"/>
      <c r="AR33" s="44"/>
      <c r="AS33" s="44"/>
    </row>
    <row r="34" spans="1:45" s="4" customFormat="1" ht="18" customHeight="1">
      <c r="A34" s="17"/>
      <c r="B34" s="11" t="s">
        <v>73</v>
      </c>
      <c r="C34" s="24"/>
      <c r="D34" s="13" t="s">
        <v>248</v>
      </c>
      <c r="E34" s="13">
        <v>5</v>
      </c>
      <c r="F34" s="13">
        <v>1</v>
      </c>
      <c r="G34" s="13">
        <v>1</v>
      </c>
      <c r="H34" s="13">
        <v>1</v>
      </c>
      <c r="I34" s="26">
        <v>2.5</v>
      </c>
      <c r="J34" s="13">
        <v>1</v>
      </c>
      <c r="K34" s="27">
        <v>37.1</v>
      </c>
      <c r="L34" s="28">
        <v>792</v>
      </c>
      <c r="M34" s="29">
        <v>11.1</v>
      </c>
      <c r="N34" s="29">
        <v>11.2</v>
      </c>
      <c r="O34" s="29">
        <v>10.9</v>
      </c>
      <c r="P34" s="29">
        <f t="shared" si="0"/>
        <v>553.4744686171542</v>
      </c>
      <c r="Q34" s="29">
        <v>0.3</v>
      </c>
      <c r="R34" s="29">
        <v>-1.19</v>
      </c>
      <c r="S34" s="12">
        <v>6</v>
      </c>
      <c r="T34" s="44" t="s">
        <v>150</v>
      </c>
      <c r="U34" s="44" t="s">
        <v>249</v>
      </c>
      <c r="V34" s="44" t="s">
        <v>139</v>
      </c>
      <c r="W34" s="44" t="s">
        <v>251</v>
      </c>
      <c r="X34" s="44" t="s">
        <v>153</v>
      </c>
      <c r="Y34" s="60">
        <v>217</v>
      </c>
      <c r="Z34" s="61">
        <v>22</v>
      </c>
      <c r="AA34" s="62">
        <v>3</v>
      </c>
      <c r="AB34" s="26">
        <v>77</v>
      </c>
      <c r="AC34" s="62">
        <v>1</v>
      </c>
      <c r="AD34" s="61">
        <v>74</v>
      </c>
      <c r="AE34" s="61">
        <v>43.5</v>
      </c>
      <c r="AF34" s="61">
        <f t="shared" si="1"/>
        <v>58.78378378378378</v>
      </c>
      <c r="AG34" s="61">
        <v>32.1</v>
      </c>
      <c r="AH34" s="17">
        <v>8.33</v>
      </c>
      <c r="AI34" s="44" t="s">
        <v>313</v>
      </c>
      <c r="AJ34" s="17">
        <v>40</v>
      </c>
      <c r="AK34" s="44" t="s">
        <v>288</v>
      </c>
      <c r="AL34" s="17">
        <v>32</v>
      </c>
      <c r="AM34" s="44" t="s">
        <v>148</v>
      </c>
      <c r="AN34" s="17"/>
      <c r="AO34" s="44"/>
      <c r="AP34" s="51"/>
      <c r="AQ34" s="51"/>
      <c r="AR34" s="51"/>
      <c r="AS34" s="44"/>
    </row>
    <row r="35" spans="1:45" s="4" customFormat="1" ht="18" customHeight="1">
      <c r="A35" s="17"/>
      <c r="B35" s="11" t="s">
        <v>73</v>
      </c>
      <c r="C35" s="24"/>
      <c r="D35" s="13" t="s">
        <v>65</v>
      </c>
      <c r="E35" s="13">
        <v>5</v>
      </c>
      <c r="F35" s="13">
        <v>1</v>
      </c>
      <c r="G35" s="13">
        <v>1</v>
      </c>
      <c r="H35" s="13">
        <v>1</v>
      </c>
      <c r="I35" s="26"/>
      <c r="J35" s="13">
        <v>1</v>
      </c>
      <c r="K35" s="27">
        <v>36.1</v>
      </c>
      <c r="L35" s="13"/>
      <c r="M35" s="30">
        <v>9.2</v>
      </c>
      <c r="N35" s="30">
        <v>9.7</v>
      </c>
      <c r="O35" s="30">
        <v>9</v>
      </c>
      <c r="P35" s="29">
        <f t="shared" si="0"/>
        <v>465.11860465116274</v>
      </c>
      <c r="Q35" s="30">
        <v>13.41</v>
      </c>
      <c r="R35" s="30">
        <v>-0.32</v>
      </c>
      <c r="S35" s="45">
        <v>6</v>
      </c>
      <c r="T35" s="44" t="s">
        <v>252</v>
      </c>
      <c r="U35" s="44" t="s">
        <v>253</v>
      </c>
      <c r="V35" s="44" t="s">
        <v>138</v>
      </c>
      <c r="W35" s="44" t="s">
        <v>139</v>
      </c>
      <c r="X35" s="44" t="s">
        <v>255</v>
      </c>
      <c r="Y35" s="60">
        <v>218</v>
      </c>
      <c r="Z35" s="61">
        <v>22</v>
      </c>
      <c r="AA35" s="62">
        <v>3</v>
      </c>
      <c r="AB35" s="26">
        <v>79.3</v>
      </c>
      <c r="AC35" s="62">
        <v>5</v>
      </c>
      <c r="AD35" s="61">
        <v>120.22</v>
      </c>
      <c r="AE35" s="61">
        <v>47.67</v>
      </c>
      <c r="AF35" s="61">
        <f t="shared" si="1"/>
        <v>39.652304109133254</v>
      </c>
      <c r="AG35" s="61">
        <v>28.3</v>
      </c>
      <c r="AH35" s="17"/>
      <c r="AI35" s="44" t="s">
        <v>59</v>
      </c>
      <c r="AJ35" s="17"/>
      <c r="AK35" s="44" t="s">
        <v>59</v>
      </c>
      <c r="AL35" s="17"/>
      <c r="AM35" s="44"/>
      <c r="AN35" s="17">
        <v>30</v>
      </c>
      <c r="AO35" s="44" t="s">
        <v>256</v>
      </c>
      <c r="AP35" s="51"/>
      <c r="AQ35" s="51"/>
      <c r="AR35" s="51"/>
      <c r="AS35" s="44"/>
    </row>
    <row r="36" spans="1:45" s="4" customFormat="1" ht="18" customHeight="1">
      <c r="A36" s="17"/>
      <c r="B36" s="11" t="s">
        <v>73</v>
      </c>
      <c r="C36" s="24"/>
      <c r="D36" s="13" t="s">
        <v>66</v>
      </c>
      <c r="E36" s="13">
        <v>5</v>
      </c>
      <c r="F36" s="13">
        <v>1</v>
      </c>
      <c r="G36" s="13">
        <v>1</v>
      </c>
      <c r="H36" s="13">
        <v>1</v>
      </c>
      <c r="I36" s="26"/>
      <c r="J36" s="13">
        <v>1</v>
      </c>
      <c r="K36" s="27">
        <v>37.15</v>
      </c>
      <c r="L36" s="28"/>
      <c r="M36" s="29">
        <v>10.04</v>
      </c>
      <c r="N36" s="29">
        <v>10.86</v>
      </c>
      <c r="O36" s="29">
        <v>9.65</v>
      </c>
      <c r="P36" s="29">
        <f t="shared" si="0"/>
        <v>509.2965366341585</v>
      </c>
      <c r="Q36" s="29">
        <v>9.82</v>
      </c>
      <c r="R36" s="29">
        <v>6.15</v>
      </c>
      <c r="S36" s="12">
        <v>3</v>
      </c>
      <c r="T36" s="44" t="s">
        <v>257</v>
      </c>
      <c r="U36" s="44" t="s">
        <v>258</v>
      </c>
      <c r="V36" s="44" t="s">
        <v>254</v>
      </c>
      <c r="W36" s="44" t="s">
        <v>139</v>
      </c>
      <c r="X36" s="44" t="s">
        <v>153</v>
      </c>
      <c r="Y36" s="60">
        <v>216</v>
      </c>
      <c r="Z36" s="61">
        <v>24.83</v>
      </c>
      <c r="AA36" s="62">
        <v>1</v>
      </c>
      <c r="AB36" s="26">
        <v>73.8</v>
      </c>
      <c r="AC36" s="62">
        <v>1</v>
      </c>
      <c r="AD36" s="61">
        <v>122</v>
      </c>
      <c r="AE36" s="61">
        <v>39.67</v>
      </c>
      <c r="AF36" s="61">
        <f t="shared" si="1"/>
        <v>32.516393442622956</v>
      </c>
      <c r="AG36" s="61">
        <v>36.7</v>
      </c>
      <c r="AH36" s="17">
        <v>0.3</v>
      </c>
      <c r="AI36" s="44" t="s">
        <v>314</v>
      </c>
      <c r="AJ36" s="17">
        <v>100</v>
      </c>
      <c r="AK36" s="44" t="s">
        <v>315</v>
      </c>
      <c r="AL36" s="17">
        <v>26.67</v>
      </c>
      <c r="AM36" s="44" t="s">
        <v>316</v>
      </c>
      <c r="AN36" s="17"/>
      <c r="AO36" s="44"/>
      <c r="AP36" s="44" t="s">
        <v>261</v>
      </c>
      <c r="AQ36" s="44" t="s">
        <v>63</v>
      </c>
      <c r="AR36" s="44" t="s">
        <v>262</v>
      </c>
      <c r="AS36" s="44" t="s">
        <v>63</v>
      </c>
    </row>
    <row r="37" spans="1:45" s="4" customFormat="1" ht="18" customHeight="1">
      <c r="A37" s="17"/>
      <c r="B37" s="11" t="s">
        <v>73</v>
      </c>
      <c r="C37" s="24"/>
      <c r="D37" s="13" t="s">
        <v>263</v>
      </c>
      <c r="E37" s="13">
        <v>3</v>
      </c>
      <c r="F37" s="13">
        <v>1</v>
      </c>
      <c r="G37" s="13">
        <v>1</v>
      </c>
      <c r="H37" s="13">
        <v>1</v>
      </c>
      <c r="I37" s="26"/>
      <c r="J37" s="13">
        <v>1</v>
      </c>
      <c r="K37" s="27">
        <v>35.78</v>
      </c>
      <c r="L37" s="28"/>
      <c r="M37" s="29">
        <v>10.2</v>
      </c>
      <c r="N37" s="29">
        <v>9.4</v>
      </c>
      <c r="O37" s="29">
        <v>9.3</v>
      </c>
      <c r="P37" s="29">
        <f t="shared" si="0"/>
        <v>481.78952238059514</v>
      </c>
      <c r="Q37" s="30">
        <v>17</v>
      </c>
      <c r="R37" s="30">
        <v>2.4</v>
      </c>
      <c r="S37" s="45">
        <v>6</v>
      </c>
      <c r="T37" s="44" t="s">
        <v>264</v>
      </c>
      <c r="U37" s="44" t="s">
        <v>265</v>
      </c>
      <c r="V37" s="44" t="s">
        <v>165</v>
      </c>
      <c r="W37" s="44" t="s">
        <v>266</v>
      </c>
      <c r="X37" s="44" t="s">
        <v>255</v>
      </c>
      <c r="Y37" s="60">
        <v>221</v>
      </c>
      <c r="Z37" s="61">
        <v>22.6</v>
      </c>
      <c r="AA37" s="62">
        <v>3</v>
      </c>
      <c r="AB37" s="26">
        <v>85.9</v>
      </c>
      <c r="AC37" s="62">
        <v>1</v>
      </c>
      <c r="AD37" s="61">
        <v>103.3</v>
      </c>
      <c r="AE37" s="61">
        <v>61.67</v>
      </c>
      <c r="AF37" s="61">
        <f t="shared" si="1"/>
        <v>59.699903194578894</v>
      </c>
      <c r="AG37" s="61">
        <v>35.6</v>
      </c>
      <c r="AH37" s="17"/>
      <c r="AI37" s="44"/>
      <c r="AJ37" s="17"/>
      <c r="AK37" s="44"/>
      <c r="AL37" s="17"/>
      <c r="AM37" s="44"/>
      <c r="AN37" s="17">
        <v>20</v>
      </c>
      <c r="AO37" s="44" t="s">
        <v>63</v>
      </c>
      <c r="AP37" s="44"/>
      <c r="AQ37" s="44"/>
      <c r="AR37" s="51"/>
      <c r="AS37" s="44"/>
    </row>
    <row r="38" spans="1:45" s="4" customFormat="1" ht="18" customHeight="1">
      <c r="A38" s="17"/>
      <c r="B38" s="11" t="s">
        <v>73</v>
      </c>
      <c r="C38" s="24"/>
      <c r="D38" s="13" t="s">
        <v>267</v>
      </c>
      <c r="E38" s="13">
        <v>5</v>
      </c>
      <c r="F38" s="13">
        <v>1</v>
      </c>
      <c r="G38" s="13">
        <v>1</v>
      </c>
      <c r="H38" s="13">
        <v>3</v>
      </c>
      <c r="I38" s="26"/>
      <c r="J38" s="13">
        <v>1</v>
      </c>
      <c r="K38" s="27">
        <v>39</v>
      </c>
      <c r="L38" s="28"/>
      <c r="M38" s="31">
        <v>9.09</v>
      </c>
      <c r="N38" s="31">
        <v>8.9</v>
      </c>
      <c r="O38" s="31">
        <v>8.98</v>
      </c>
      <c r="P38" s="29">
        <f t="shared" si="0"/>
        <v>449.6146511627907</v>
      </c>
      <c r="Q38" s="31">
        <v>18.53</v>
      </c>
      <c r="R38" s="31">
        <v>1.01</v>
      </c>
      <c r="S38" s="46">
        <v>4</v>
      </c>
      <c r="T38" s="44" t="s">
        <v>257</v>
      </c>
      <c r="U38" s="44" t="s">
        <v>317</v>
      </c>
      <c r="V38" s="44" t="s">
        <v>274</v>
      </c>
      <c r="W38" s="44" t="s">
        <v>245</v>
      </c>
      <c r="X38" s="44" t="s">
        <v>318</v>
      </c>
      <c r="Y38" s="60">
        <v>212</v>
      </c>
      <c r="Z38" s="61">
        <v>19.7</v>
      </c>
      <c r="AA38" s="62">
        <v>3</v>
      </c>
      <c r="AB38" s="26">
        <v>71.8</v>
      </c>
      <c r="AC38" s="62">
        <v>2</v>
      </c>
      <c r="AD38" s="61">
        <v>97.1</v>
      </c>
      <c r="AE38" s="61">
        <v>45.96</v>
      </c>
      <c r="AF38" s="61">
        <f t="shared" si="1"/>
        <v>47.33264675592173</v>
      </c>
      <c r="AG38" s="61">
        <v>28.1</v>
      </c>
      <c r="AH38" s="17">
        <v>20</v>
      </c>
      <c r="AI38" s="44" t="s">
        <v>58</v>
      </c>
      <c r="AJ38" s="17">
        <v>90</v>
      </c>
      <c r="AK38" s="74" t="s">
        <v>135</v>
      </c>
      <c r="AL38" s="17"/>
      <c r="AM38" s="44"/>
      <c r="AN38" s="17"/>
      <c r="AO38" s="44"/>
      <c r="AP38" s="44" t="s">
        <v>270</v>
      </c>
      <c r="AQ38" s="44" t="s">
        <v>59</v>
      </c>
      <c r="AR38" s="44" t="s">
        <v>271</v>
      </c>
      <c r="AS38" s="44" t="s">
        <v>63</v>
      </c>
    </row>
    <row r="39" spans="1:45" s="4" customFormat="1" ht="18" customHeight="1">
      <c r="A39" s="17"/>
      <c r="B39" s="11" t="s">
        <v>73</v>
      </c>
      <c r="C39" s="24"/>
      <c r="D39" s="13" t="s">
        <v>62</v>
      </c>
      <c r="E39" s="13">
        <v>5</v>
      </c>
      <c r="F39" s="13">
        <v>1</v>
      </c>
      <c r="G39" s="13">
        <v>1</v>
      </c>
      <c r="H39" s="13">
        <v>1</v>
      </c>
      <c r="I39" s="26">
        <v>0.5</v>
      </c>
      <c r="J39" s="13">
        <v>1</v>
      </c>
      <c r="K39" s="27">
        <v>36.3</v>
      </c>
      <c r="L39" s="28">
        <v>837</v>
      </c>
      <c r="M39" s="30">
        <v>9.9</v>
      </c>
      <c r="N39" s="30">
        <v>10.24</v>
      </c>
      <c r="O39" s="30">
        <v>9.19</v>
      </c>
      <c r="P39" s="29">
        <f t="shared" si="0"/>
        <v>488.95801700425096</v>
      </c>
      <c r="Q39" s="30">
        <v>2.84</v>
      </c>
      <c r="R39" s="30">
        <v>-0.03</v>
      </c>
      <c r="S39" s="45">
        <v>6</v>
      </c>
      <c r="T39" s="44" t="s">
        <v>272</v>
      </c>
      <c r="U39" s="44" t="s">
        <v>258</v>
      </c>
      <c r="V39" s="44" t="s">
        <v>138</v>
      </c>
      <c r="W39" s="44" t="s">
        <v>250</v>
      </c>
      <c r="X39" s="44" t="s">
        <v>153</v>
      </c>
      <c r="Y39" s="60">
        <v>219</v>
      </c>
      <c r="Z39" s="61">
        <v>24</v>
      </c>
      <c r="AA39" s="62">
        <v>3</v>
      </c>
      <c r="AB39" s="26">
        <v>68</v>
      </c>
      <c r="AC39" s="62">
        <v>1</v>
      </c>
      <c r="AD39" s="61">
        <v>103.8</v>
      </c>
      <c r="AE39" s="61">
        <v>50.3</v>
      </c>
      <c r="AF39" s="61">
        <f t="shared" si="1"/>
        <v>48.458574181117534</v>
      </c>
      <c r="AG39" s="61">
        <v>25.5</v>
      </c>
      <c r="AH39" s="17"/>
      <c r="AI39" s="44"/>
      <c r="AJ39" s="17">
        <v>40</v>
      </c>
      <c r="AK39" s="74" t="s">
        <v>63</v>
      </c>
      <c r="AL39" s="17"/>
      <c r="AM39" s="44"/>
      <c r="AN39" s="17"/>
      <c r="AO39" s="44"/>
      <c r="AP39" s="44"/>
      <c r="AQ39" s="44"/>
      <c r="AR39" s="44"/>
      <c r="AS39" s="44"/>
    </row>
    <row r="40" spans="1:45" s="4" customFormat="1" ht="18" customHeight="1">
      <c r="A40" s="17"/>
      <c r="B40" s="11" t="s">
        <v>73</v>
      </c>
      <c r="C40" s="24"/>
      <c r="D40" s="13" t="s">
        <v>275</v>
      </c>
      <c r="E40" s="13">
        <v>5</v>
      </c>
      <c r="F40" s="13">
        <v>1</v>
      </c>
      <c r="G40" s="13">
        <v>1</v>
      </c>
      <c r="H40" s="13">
        <v>3</v>
      </c>
      <c r="I40" s="26"/>
      <c r="J40" s="13">
        <v>1</v>
      </c>
      <c r="K40" s="27">
        <v>41.5</v>
      </c>
      <c r="L40" s="28"/>
      <c r="M40" s="30">
        <v>8.98</v>
      </c>
      <c r="N40" s="30">
        <v>9.44</v>
      </c>
      <c r="O40" s="30">
        <v>9.21</v>
      </c>
      <c r="P40" s="29">
        <f t="shared" si="0"/>
        <v>460.6174568642161</v>
      </c>
      <c r="Q40" s="30">
        <v>4.66</v>
      </c>
      <c r="R40" s="30">
        <v>1.09</v>
      </c>
      <c r="S40" s="45">
        <v>7</v>
      </c>
      <c r="T40" s="44" t="s">
        <v>257</v>
      </c>
      <c r="U40" s="44" t="s">
        <v>276</v>
      </c>
      <c r="V40" s="44" t="s">
        <v>251</v>
      </c>
      <c r="W40" s="44" t="s">
        <v>268</v>
      </c>
      <c r="X40" s="44" t="s">
        <v>319</v>
      </c>
      <c r="Y40" s="60">
        <v>219</v>
      </c>
      <c r="Z40" s="61">
        <v>20.5</v>
      </c>
      <c r="AA40" s="62">
        <v>3</v>
      </c>
      <c r="AB40" s="26">
        <v>73</v>
      </c>
      <c r="AC40" s="62">
        <v>1</v>
      </c>
      <c r="AD40" s="61">
        <v>72.9</v>
      </c>
      <c r="AE40" s="61">
        <v>42.6</v>
      </c>
      <c r="AF40" s="61">
        <f t="shared" si="1"/>
        <v>58.43621399176955</v>
      </c>
      <c r="AG40" s="61">
        <v>30.6</v>
      </c>
      <c r="AH40" s="17"/>
      <c r="AI40" s="44" t="s">
        <v>59</v>
      </c>
      <c r="AJ40" s="17"/>
      <c r="AK40" s="74" t="s">
        <v>59</v>
      </c>
      <c r="AL40" s="17"/>
      <c r="AM40" s="44"/>
      <c r="AN40" s="17"/>
      <c r="AO40" s="44"/>
      <c r="AP40" s="44"/>
      <c r="AQ40" s="44"/>
      <c r="AR40" s="44" t="s">
        <v>144</v>
      </c>
      <c r="AS40" s="44" t="s">
        <v>59</v>
      </c>
    </row>
    <row r="41" spans="1:45" s="4" customFormat="1" ht="18" customHeight="1">
      <c r="A41" s="17"/>
      <c r="B41" s="11" t="s">
        <v>73</v>
      </c>
      <c r="C41" s="24"/>
      <c r="D41" s="13" t="s">
        <v>278</v>
      </c>
      <c r="E41" s="13">
        <v>5</v>
      </c>
      <c r="F41" s="13">
        <v>1</v>
      </c>
      <c r="G41" s="13">
        <v>1</v>
      </c>
      <c r="H41" s="13">
        <v>1</v>
      </c>
      <c r="I41" s="26">
        <v>1.5</v>
      </c>
      <c r="J41" s="13">
        <v>1</v>
      </c>
      <c r="K41" s="27">
        <v>37.55</v>
      </c>
      <c r="L41" s="28">
        <v>799</v>
      </c>
      <c r="M41" s="30">
        <v>9.76</v>
      </c>
      <c r="N41" s="30">
        <v>9.81</v>
      </c>
      <c r="O41" s="30">
        <v>10.05</v>
      </c>
      <c r="P41" s="29">
        <f t="shared" si="0"/>
        <v>493.79258314578647</v>
      </c>
      <c r="Q41" s="30">
        <v>10.32</v>
      </c>
      <c r="R41" s="30">
        <v>3.89</v>
      </c>
      <c r="S41" s="45">
        <v>7</v>
      </c>
      <c r="T41" s="44" t="s">
        <v>279</v>
      </c>
      <c r="U41" s="44" t="s">
        <v>150</v>
      </c>
      <c r="V41" s="44"/>
      <c r="W41" s="44" t="s">
        <v>320</v>
      </c>
      <c r="X41" s="44" t="s">
        <v>281</v>
      </c>
      <c r="Y41" s="60">
        <v>231</v>
      </c>
      <c r="Z41" s="61">
        <v>21</v>
      </c>
      <c r="AA41" s="62">
        <v>3</v>
      </c>
      <c r="AB41" s="26">
        <v>68</v>
      </c>
      <c r="AC41" s="62">
        <v>3</v>
      </c>
      <c r="AD41" s="61">
        <v>191.8</v>
      </c>
      <c r="AE41" s="61">
        <v>42.2</v>
      </c>
      <c r="AF41" s="61">
        <f t="shared" si="1"/>
        <v>22.002085505735142</v>
      </c>
      <c r="AG41" s="61">
        <v>38.6</v>
      </c>
      <c r="AH41" s="17">
        <v>5</v>
      </c>
      <c r="AI41" s="44" t="s">
        <v>63</v>
      </c>
      <c r="AJ41" s="17"/>
      <c r="AK41" s="74"/>
      <c r="AL41" s="17"/>
      <c r="AM41" s="44"/>
      <c r="AN41" s="17"/>
      <c r="AO41" s="44"/>
      <c r="AP41" s="44" t="s">
        <v>282</v>
      </c>
      <c r="AQ41" s="44" t="s">
        <v>63</v>
      </c>
      <c r="AR41" s="44"/>
      <c r="AS41" s="44"/>
    </row>
    <row r="42" spans="1:45" s="5" customFormat="1" ht="18" customHeight="1">
      <c r="A42" s="17"/>
      <c r="B42" s="11" t="s">
        <v>73</v>
      </c>
      <c r="C42" s="24"/>
      <c r="D42" s="14" t="s">
        <v>97</v>
      </c>
      <c r="E42" s="14"/>
      <c r="F42" s="14"/>
      <c r="G42" s="14"/>
      <c r="H42" s="14"/>
      <c r="I42" s="32"/>
      <c r="J42" s="33"/>
      <c r="K42" s="34">
        <f aca="true" t="shared" si="7" ref="K42:O42">AVERAGE(K33:K41)</f>
        <v>38.06444444444445</v>
      </c>
      <c r="L42" s="34"/>
      <c r="M42" s="35">
        <f t="shared" si="7"/>
        <v>9.54777777777778</v>
      </c>
      <c r="N42" s="35">
        <f t="shared" si="7"/>
        <v>9.727777777777778</v>
      </c>
      <c r="O42" s="35">
        <f t="shared" si="7"/>
        <v>9.586666666666666</v>
      </c>
      <c r="P42" s="36">
        <f t="shared" si="0"/>
        <v>481.159732155261</v>
      </c>
      <c r="Q42" s="57">
        <v>7.26559365107674</v>
      </c>
      <c r="R42" s="47">
        <v>0.6969005713329094</v>
      </c>
      <c r="S42" s="48">
        <v>5</v>
      </c>
      <c r="T42" s="49"/>
      <c r="U42" s="49"/>
      <c r="V42" s="49"/>
      <c r="W42" s="49"/>
      <c r="X42" s="49"/>
      <c r="Y42" s="63">
        <f aca="true" t="shared" si="8" ref="Y42:AG42">AVERAGE(Y33:Y41)</f>
        <v>218.22222222222223</v>
      </c>
      <c r="Z42" s="64">
        <f t="shared" si="8"/>
        <v>22.071111111111108</v>
      </c>
      <c r="AA42" s="65">
        <f t="shared" si="8"/>
        <v>2.7777777777777777</v>
      </c>
      <c r="AB42" s="32">
        <f t="shared" si="8"/>
        <v>73.67777777777779</v>
      </c>
      <c r="AC42" s="65">
        <f t="shared" si="8"/>
        <v>2</v>
      </c>
      <c r="AD42" s="64">
        <f t="shared" si="8"/>
        <v>103.45777777777776</v>
      </c>
      <c r="AE42" s="64">
        <f t="shared" si="8"/>
        <v>45.43</v>
      </c>
      <c r="AF42" s="64">
        <f t="shared" si="1"/>
        <v>43.91163330183006</v>
      </c>
      <c r="AG42" s="64">
        <f t="shared" si="8"/>
        <v>31.71111111111111</v>
      </c>
      <c r="AH42" s="17"/>
      <c r="AI42" s="51"/>
      <c r="AJ42" s="17"/>
      <c r="AK42" s="51"/>
      <c r="AL42" s="17"/>
      <c r="AM42" s="51"/>
      <c r="AN42" s="17"/>
      <c r="AO42" s="51"/>
      <c r="AP42" s="51"/>
      <c r="AQ42" s="51"/>
      <c r="AR42" s="51"/>
      <c r="AS42" s="51"/>
    </row>
    <row r="43" spans="1:45" s="4" customFormat="1" ht="16.5" customHeight="1">
      <c r="A43" s="17"/>
      <c r="B43" s="15" t="s">
        <v>99</v>
      </c>
      <c r="C43" s="16" t="s">
        <v>321</v>
      </c>
      <c r="D43" s="17" t="s">
        <v>242</v>
      </c>
      <c r="E43" s="13">
        <v>5</v>
      </c>
      <c r="F43" s="13">
        <v>1</v>
      </c>
      <c r="G43" s="13">
        <v>5</v>
      </c>
      <c r="H43" s="13">
        <v>3</v>
      </c>
      <c r="I43" s="13"/>
      <c r="J43" s="13">
        <v>1</v>
      </c>
      <c r="K43" s="27">
        <v>42.67</v>
      </c>
      <c r="L43" s="13"/>
      <c r="M43" s="29">
        <v>13.7</v>
      </c>
      <c r="N43" s="29">
        <v>13.99</v>
      </c>
      <c r="O43" s="29">
        <v>13.95</v>
      </c>
      <c r="P43" s="29">
        <v>694.16</v>
      </c>
      <c r="Q43" s="29">
        <v>10.16</v>
      </c>
      <c r="R43" s="29">
        <v>3.46</v>
      </c>
      <c r="S43" s="50">
        <v>4</v>
      </c>
      <c r="T43" s="51" t="s">
        <v>164</v>
      </c>
      <c r="U43" s="51" t="s">
        <v>284</v>
      </c>
      <c r="V43" s="51" t="s">
        <v>152</v>
      </c>
      <c r="W43" s="51" t="s">
        <v>171</v>
      </c>
      <c r="X43" s="51" t="s">
        <v>319</v>
      </c>
      <c r="Y43" s="62">
        <v>211</v>
      </c>
      <c r="Z43" s="61">
        <v>22.56</v>
      </c>
      <c r="AA43" s="62">
        <v>3</v>
      </c>
      <c r="AB43" s="26">
        <v>79.7</v>
      </c>
      <c r="AC43" s="62">
        <v>5</v>
      </c>
      <c r="AD43" s="61">
        <v>82.78</v>
      </c>
      <c r="AE43" s="61">
        <v>45.5</v>
      </c>
      <c r="AF43" s="61">
        <f aca="true" t="shared" si="9" ref="AF43:AF53">AE43/AD43*100</f>
        <v>54.96496738342594</v>
      </c>
      <c r="AG43" s="61">
        <v>35.98</v>
      </c>
      <c r="AH43" s="17"/>
      <c r="AI43" s="51"/>
      <c r="AJ43" s="17"/>
      <c r="AK43" s="51"/>
      <c r="AL43" s="17"/>
      <c r="AM43" s="51" t="s">
        <v>63</v>
      </c>
      <c r="AN43" s="17"/>
      <c r="AO43" s="51"/>
      <c r="AP43" s="51"/>
      <c r="AQ43" s="51"/>
      <c r="AR43" s="51"/>
      <c r="AS43" s="51"/>
    </row>
    <row r="44" spans="1:45" s="4" customFormat="1" ht="16.5" customHeight="1">
      <c r="A44" s="17"/>
      <c r="B44" s="15" t="s">
        <v>99</v>
      </c>
      <c r="C44" s="16"/>
      <c r="D44" s="17" t="s">
        <v>248</v>
      </c>
      <c r="E44" s="13">
        <v>5</v>
      </c>
      <c r="F44" s="13">
        <v>1</v>
      </c>
      <c r="G44" s="13">
        <v>1</v>
      </c>
      <c r="H44" s="13">
        <v>3</v>
      </c>
      <c r="I44" s="13">
        <v>5.5</v>
      </c>
      <c r="J44" s="13">
        <v>1</v>
      </c>
      <c r="K44" s="27">
        <v>40.08</v>
      </c>
      <c r="L44" s="13"/>
      <c r="M44" s="13">
        <v>9</v>
      </c>
      <c r="N44" s="13">
        <v>8.85</v>
      </c>
      <c r="O44" s="13">
        <v>9</v>
      </c>
      <c r="P44" s="13">
        <v>447.5</v>
      </c>
      <c r="Q44" s="13">
        <v>0.37</v>
      </c>
      <c r="R44" s="13">
        <v>-5.79</v>
      </c>
      <c r="S44" s="52">
        <v>10</v>
      </c>
      <c r="T44" s="51" t="s">
        <v>136</v>
      </c>
      <c r="U44" s="51" t="s">
        <v>286</v>
      </c>
      <c r="V44" s="51" t="s">
        <v>152</v>
      </c>
      <c r="W44" s="51" t="s">
        <v>165</v>
      </c>
      <c r="X44" s="51" t="s">
        <v>322</v>
      </c>
      <c r="Y44" s="66">
        <v>201</v>
      </c>
      <c r="Z44" s="61">
        <v>20</v>
      </c>
      <c r="AA44" s="62">
        <v>5</v>
      </c>
      <c r="AB44" s="26">
        <v>80</v>
      </c>
      <c r="AC44" s="62">
        <v>1</v>
      </c>
      <c r="AD44" s="61">
        <v>112</v>
      </c>
      <c r="AE44" s="61">
        <v>42.1</v>
      </c>
      <c r="AF44" s="61">
        <f t="shared" si="9"/>
        <v>37.589285714285715</v>
      </c>
      <c r="AG44" s="61">
        <v>24.8</v>
      </c>
      <c r="AH44" s="17">
        <v>6</v>
      </c>
      <c r="AI44" s="51" t="s">
        <v>323</v>
      </c>
      <c r="AJ44" s="17">
        <v>1</v>
      </c>
      <c r="AK44" s="51" t="s">
        <v>323</v>
      </c>
      <c r="AL44" s="17">
        <v>30</v>
      </c>
      <c r="AM44" s="51" t="s">
        <v>148</v>
      </c>
      <c r="AN44" s="17">
        <v>100</v>
      </c>
      <c r="AO44" s="51" t="s">
        <v>135</v>
      </c>
      <c r="AP44" s="51" t="s">
        <v>289</v>
      </c>
      <c r="AQ44" s="51" t="s">
        <v>148</v>
      </c>
      <c r="AR44" s="51"/>
      <c r="AS44" s="51"/>
    </row>
    <row r="45" spans="1:45" s="4" customFormat="1" ht="16.5" customHeight="1">
      <c r="A45" s="17"/>
      <c r="B45" s="15" t="s">
        <v>99</v>
      </c>
      <c r="C45" s="16"/>
      <c r="D45" s="17" t="s">
        <v>65</v>
      </c>
      <c r="E45" s="18">
        <v>5</v>
      </c>
      <c r="F45" s="18">
        <v>1</v>
      </c>
      <c r="G45" s="18">
        <v>1</v>
      </c>
      <c r="H45" s="18">
        <v>1</v>
      </c>
      <c r="I45" s="37"/>
      <c r="J45" s="18">
        <v>1</v>
      </c>
      <c r="K45" s="18">
        <v>39.4</v>
      </c>
      <c r="L45" s="37"/>
      <c r="M45" s="18">
        <v>8.9</v>
      </c>
      <c r="N45" s="18">
        <v>8.6</v>
      </c>
      <c r="O45" s="18">
        <v>9.3</v>
      </c>
      <c r="P45" s="18">
        <v>446.8</v>
      </c>
      <c r="Q45" s="18">
        <v>13.53</v>
      </c>
      <c r="R45" s="18">
        <v>3.88</v>
      </c>
      <c r="S45" s="18">
        <v>3</v>
      </c>
      <c r="T45" s="53" t="s">
        <v>279</v>
      </c>
      <c r="U45" s="53" t="s">
        <v>136</v>
      </c>
      <c r="V45" s="53" t="s">
        <v>171</v>
      </c>
      <c r="W45" s="53" t="s">
        <v>138</v>
      </c>
      <c r="X45" s="53" t="s">
        <v>140</v>
      </c>
      <c r="Y45" s="67">
        <v>214</v>
      </c>
      <c r="Z45" s="68">
        <v>22</v>
      </c>
      <c r="AA45" s="69">
        <v>3</v>
      </c>
      <c r="AB45" s="70">
        <v>80</v>
      </c>
      <c r="AC45" s="69">
        <v>5</v>
      </c>
      <c r="AD45" s="68">
        <v>115.9</v>
      </c>
      <c r="AE45" s="68">
        <v>40.9</v>
      </c>
      <c r="AF45" s="61">
        <f t="shared" si="9"/>
        <v>35.28904227782571</v>
      </c>
      <c r="AG45" s="68">
        <v>30.8</v>
      </c>
      <c r="AH45" s="17">
        <v>1</v>
      </c>
      <c r="AI45" s="51" t="s">
        <v>58</v>
      </c>
      <c r="AJ45" s="17"/>
      <c r="AK45" s="51" t="s">
        <v>58</v>
      </c>
      <c r="AL45" s="17"/>
      <c r="AM45" s="51" t="s">
        <v>59</v>
      </c>
      <c r="AN45" s="17">
        <v>40</v>
      </c>
      <c r="AO45" s="51" t="s">
        <v>135</v>
      </c>
      <c r="AP45" s="51"/>
      <c r="AQ45" s="51"/>
      <c r="AR45" s="51"/>
      <c r="AS45" s="51"/>
    </row>
    <row r="46" spans="1:45" s="4" customFormat="1" ht="16.5" customHeight="1">
      <c r="A46" s="17"/>
      <c r="B46" s="15" t="s">
        <v>99</v>
      </c>
      <c r="C46" s="16"/>
      <c r="D46" s="17" t="s">
        <v>66</v>
      </c>
      <c r="E46" s="13">
        <v>5</v>
      </c>
      <c r="F46" s="13">
        <v>1</v>
      </c>
      <c r="G46" s="13">
        <v>1</v>
      </c>
      <c r="H46" s="13">
        <v>3</v>
      </c>
      <c r="I46" s="13"/>
      <c r="J46" s="13">
        <v>1</v>
      </c>
      <c r="K46" s="27">
        <v>42.41</v>
      </c>
      <c r="L46" s="13"/>
      <c r="M46" s="29">
        <v>12.06</v>
      </c>
      <c r="N46" s="29">
        <v>11.67</v>
      </c>
      <c r="O46" s="29">
        <v>11.93</v>
      </c>
      <c r="P46" s="29">
        <v>594.33</v>
      </c>
      <c r="Q46" s="29">
        <v>9.69</v>
      </c>
      <c r="R46" s="29">
        <v>4.67</v>
      </c>
      <c r="S46" s="50">
        <v>2</v>
      </c>
      <c r="T46" s="51" t="s">
        <v>257</v>
      </c>
      <c r="U46" s="51" t="s">
        <v>142</v>
      </c>
      <c r="V46" s="51" t="s">
        <v>151</v>
      </c>
      <c r="W46" s="51" t="s">
        <v>152</v>
      </c>
      <c r="X46" s="51" t="s">
        <v>146</v>
      </c>
      <c r="Y46" s="66">
        <v>202</v>
      </c>
      <c r="Z46" s="61">
        <v>24.17</v>
      </c>
      <c r="AA46" s="62">
        <v>1</v>
      </c>
      <c r="AB46" s="26">
        <v>80</v>
      </c>
      <c r="AC46" s="62">
        <v>2</v>
      </c>
      <c r="AD46" s="61">
        <v>146.33</v>
      </c>
      <c r="AE46" s="61">
        <v>43.33</v>
      </c>
      <c r="AF46" s="61">
        <f t="shared" si="9"/>
        <v>29.611152873641768</v>
      </c>
      <c r="AG46" s="61">
        <v>33.7</v>
      </c>
      <c r="AH46" s="17">
        <v>0</v>
      </c>
      <c r="AI46" s="51"/>
      <c r="AJ46" s="17">
        <v>86.67</v>
      </c>
      <c r="AK46" s="51" t="s">
        <v>324</v>
      </c>
      <c r="AL46" s="17">
        <v>46.67</v>
      </c>
      <c r="AM46" s="51" t="s">
        <v>325</v>
      </c>
      <c r="AN46" s="17"/>
      <c r="AO46" s="51"/>
      <c r="AP46" s="51" t="s">
        <v>292</v>
      </c>
      <c r="AQ46" s="51" t="s">
        <v>59</v>
      </c>
      <c r="AR46" s="51" t="s">
        <v>293</v>
      </c>
      <c r="AS46" s="51" t="s">
        <v>148</v>
      </c>
    </row>
    <row r="47" spans="1:45" s="4" customFormat="1" ht="16.5" customHeight="1">
      <c r="A47" s="17"/>
      <c r="B47" s="15" t="s">
        <v>99</v>
      </c>
      <c r="C47" s="16"/>
      <c r="D47" s="17" t="s">
        <v>263</v>
      </c>
      <c r="E47" s="13">
        <v>3</v>
      </c>
      <c r="F47" s="13">
        <v>1</v>
      </c>
      <c r="G47" s="13">
        <v>1</v>
      </c>
      <c r="H47" s="13">
        <v>1</v>
      </c>
      <c r="I47" s="13"/>
      <c r="J47" s="13">
        <v>1</v>
      </c>
      <c r="K47" s="27">
        <v>43.66</v>
      </c>
      <c r="L47" s="13"/>
      <c r="M47" s="29">
        <v>12.1</v>
      </c>
      <c r="N47" s="29">
        <v>11.3</v>
      </c>
      <c r="O47" s="29">
        <v>11.4</v>
      </c>
      <c r="P47" s="29">
        <v>580</v>
      </c>
      <c r="Q47" s="29">
        <v>15.2</v>
      </c>
      <c r="R47" s="29">
        <v>11.2</v>
      </c>
      <c r="S47" s="52">
        <v>3</v>
      </c>
      <c r="T47" s="51" t="s">
        <v>272</v>
      </c>
      <c r="U47" s="51" t="s">
        <v>294</v>
      </c>
      <c r="V47" s="51" t="s">
        <v>297</v>
      </c>
      <c r="W47" s="51" t="s">
        <v>250</v>
      </c>
      <c r="X47" s="51" t="s">
        <v>153</v>
      </c>
      <c r="Y47" s="66">
        <v>212</v>
      </c>
      <c r="Z47" s="61">
        <v>22.7</v>
      </c>
      <c r="AA47" s="62">
        <v>1</v>
      </c>
      <c r="AB47" s="26">
        <v>83.4</v>
      </c>
      <c r="AC47" s="62">
        <v>1</v>
      </c>
      <c r="AD47" s="61">
        <v>118.4</v>
      </c>
      <c r="AE47" s="61">
        <v>49.2</v>
      </c>
      <c r="AF47" s="61">
        <f t="shared" si="9"/>
        <v>41.554054054054056</v>
      </c>
      <c r="AG47" s="61">
        <v>28.4</v>
      </c>
      <c r="AH47" s="17"/>
      <c r="AI47" s="17"/>
      <c r="AJ47" s="17"/>
      <c r="AK47" s="17"/>
      <c r="AL47" s="17"/>
      <c r="AM47" s="17"/>
      <c r="AN47" s="17"/>
      <c r="AO47" s="17"/>
      <c r="AP47" s="51"/>
      <c r="AQ47" s="51"/>
      <c r="AR47" s="51"/>
      <c r="AS47" s="51"/>
    </row>
    <row r="48" spans="1:45" s="4" customFormat="1" ht="16.5" customHeight="1">
      <c r="A48" s="17"/>
      <c r="B48" s="15" t="s">
        <v>99</v>
      </c>
      <c r="C48" s="16"/>
      <c r="D48" s="17" t="s">
        <v>295</v>
      </c>
      <c r="E48" s="13">
        <v>5</v>
      </c>
      <c r="F48" s="13">
        <v>1</v>
      </c>
      <c r="G48" s="13">
        <v>1</v>
      </c>
      <c r="H48" s="13">
        <v>3</v>
      </c>
      <c r="I48" s="13"/>
      <c r="J48" s="13">
        <v>1</v>
      </c>
      <c r="K48" s="27">
        <v>36.3</v>
      </c>
      <c r="L48" s="13"/>
      <c r="M48" s="29">
        <v>10.52</v>
      </c>
      <c r="N48" s="29">
        <v>9.75</v>
      </c>
      <c r="O48" s="29">
        <v>9.92</v>
      </c>
      <c r="P48" s="29">
        <v>503.31</v>
      </c>
      <c r="Q48" s="29">
        <v>21.06</v>
      </c>
      <c r="R48" s="29">
        <v>8.4</v>
      </c>
      <c r="S48" s="50">
        <v>4</v>
      </c>
      <c r="T48" s="54">
        <v>41937</v>
      </c>
      <c r="U48" s="54">
        <v>41943</v>
      </c>
      <c r="V48" s="54">
        <v>41746</v>
      </c>
      <c r="W48" s="55">
        <v>41751</v>
      </c>
      <c r="X48" s="55">
        <v>41789</v>
      </c>
      <c r="Y48" s="71">
        <v>211</v>
      </c>
      <c r="Z48" s="61">
        <v>21.6</v>
      </c>
      <c r="AA48" s="62">
        <v>3</v>
      </c>
      <c r="AB48" s="26">
        <v>90.9</v>
      </c>
      <c r="AC48" s="62">
        <v>1</v>
      </c>
      <c r="AD48" s="61">
        <v>157.3</v>
      </c>
      <c r="AE48" s="61">
        <v>49.1</v>
      </c>
      <c r="AF48" s="61">
        <f t="shared" si="9"/>
        <v>31.214240305149392</v>
      </c>
      <c r="AG48" s="61">
        <v>31.4</v>
      </c>
      <c r="AH48" s="17">
        <v>10</v>
      </c>
      <c r="AI48" s="75" t="s">
        <v>58</v>
      </c>
      <c r="AJ48" s="17">
        <v>20</v>
      </c>
      <c r="AK48" s="51" t="s">
        <v>58</v>
      </c>
      <c r="AL48" s="17"/>
      <c r="AM48" s="51"/>
      <c r="AN48" s="17">
        <v>68</v>
      </c>
      <c r="AO48" s="51" t="s">
        <v>256</v>
      </c>
      <c r="AP48" s="51"/>
      <c r="AQ48" s="51"/>
      <c r="AR48" s="51"/>
      <c r="AS48" s="51"/>
    </row>
    <row r="49" spans="1:45" s="4" customFormat="1" ht="16.5" customHeight="1">
      <c r="A49" s="17"/>
      <c r="B49" s="15" t="s">
        <v>99</v>
      </c>
      <c r="C49" s="16"/>
      <c r="D49" s="17" t="s">
        <v>62</v>
      </c>
      <c r="E49" s="13">
        <v>5</v>
      </c>
      <c r="F49" s="13">
        <v>1</v>
      </c>
      <c r="G49" s="13">
        <v>1</v>
      </c>
      <c r="H49" s="13">
        <v>3</v>
      </c>
      <c r="I49" s="13"/>
      <c r="J49" s="13">
        <v>1</v>
      </c>
      <c r="K49" s="27">
        <v>47.05</v>
      </c>
      <c r="L49" s="13"/>
      <c r="M49" s="29">
        <v>11.7</v>
      </c>
      <c r="N49" s="29">
        <v>12.1</v>
      </c>
      <c r="O49" s="29">
        <v>12.03</v>
      </c>
      <c r="P49" s="29">
        <v>597.18</v>
      </c>
      <c r="Q49" s="29">
        <v>13.7</v>
      </c>
      <c r="R49" s="29">
        <v>2.89</v>
      </c>
      <c r="S49" s="50">
        <v>2</v>
      </c>
      <c r="T49" s="51" t="s">
        <v>294</v>
      </c>
      <c r="U49" s="51" t="s">
        <v>296</v>
      </c>
      <c r="V49" s="58">
        <v>41742</v>
      </c>
      <c r="W49" s="58">
        <v>41745</v>
      </c>
      <c r="X49" s="58">
        <v>41787</v>
      </c>
      <c r="Y49" s="62">
        <v>194</v>
      </c>
      <c r="Z49" s="61">
        <v>23.5</v>
      </c>
      <c r="AA49" s="62">
        <v>3</v>
      </c>
      <c r="AB49" s="26">
        <v>77</v>
      </c>
      <c r="AC49" s="62">
        <v>2</v>
      </c>
      <c r="AD49" s="61">
        <v>77.2</v>
      </c>
      <c r="AE49" s="61">
        <v>40.4</v>
      </c>
      <c r="AF49" s="61">
        <f t="shared" si="9"/>
        <v>52.331606217616574</v>
      </c>
      <c r="AG49" s="61">
        <v>29.7</v>
      </c>
      <c r="AH49" s="17"/>
      <c r="AI49" s="75"/>
      <c r="AJ49" s="17">
        <v>40</v>
      </c>
      <c r="AK49" s="51" t="s">
        <v>299</v>
      </c>
      <c r="AL49" s="17"/>
      <c r="AM49" s="51"/>
      <c r="AN49" s="17"/>
      <c r="AO49" s="51"/>
      <c r="AP49" s="51"/>
      <c r="AQ49" s="51"/>
      <c r="AR49" s="51"/>
      <c r="AS49" s="51"/>
    </row>
    <row r="50" spans="1:45" s="4" customFormat="1" ht="16.5" customHeight="1">
      <c r="A50" s="17"/>
      <c r="B50" s="15" t="s">
        <v>99</v>
      </c>
      <c r="C50" s="16"/>
      <c r="D50" s="17" t="s">
        <v>275</v>
      </c>
      <c r="E50" s="13">
        <v>5</v>
      </c>
      <c r="F50" s="13">
        <v>1</v>
      </c>
      <c r="G50" s="13">
        <v>1</v>
      </c>
      <c r="H50" s="13">
        <v>1</v>
      </c>
      <c r="I50" s="13"/>
      <c r="J50" s="13">
        <v>1</v>
      </c>
      <c r="K50" s="27">
        <v>46.8</v>
      </c>
      <c r="L50" s="13"/>
      <c r="M50" s="38">
        <v>11.074924812030075</v>
      </c>
      <c r="N50" s="38">
        <v>10.283142857142856</v>
      </c>
      <c r="O50" s="38">
        <v>11.626165413533833</v>
      </c>
      <c r="P50" s="29">
        <v>549.93</v>
      </c>
      <c r="Q50" s="30">
        <v>1.95</v>
      </c>
      <c r="R50" s="30">
        <v>-5.35</v>
      </c>
      <c r="S50" s="52" t="s">
        <v>326</v>
      </c>
      <c r="T50" s="51" t="s">
        <v>150</v>
      </c>
      <c r="U50" s="51" t="s">
        <v>300</v>
      </c>
      <c r="V50" s="58">
        <v>41741</v>
      </c>
      <c r="W50" s="58">
        <v>41743</v>
      </c>
      <c r="X50" s="58">
        <v>41797</v>
      </c>
      <c r="Y50" s="62">
        <v>204</v>
      </c>
      <c r="Z50" s="61">
        <v>20.18</v>
      </c>
      <c r="AA50" s="62">
        <v>3</v>
      </c>
      <c r="AB50" s="26">
        <v>75</v>
      </c>
      <c r="AC50" s="62">
        <v>2</v>
      </c>
      <c r="AD50" s="61">
        <v>117.14</v>
      </c>
      <c r="AE50" s="61">
        <v>39</v>
      </c>
      <c r="AF50" s="61">
        <f t="shared" si="9"/>
        <v>33.293494963291785</v>
      </c>
      <c r="AG50" s="61">
        <v>31.9</v>
      </c>
      <c r="AH50" s="17"/>
      <c r="AI50" s="75"/>
      <c r="AJ50" s="17"/>
      <c r="AK50" s="51"/>
      <c r="AL50" s="17"/>
      <c r="AM50" s="51"/>
      <c r="AN50" s="17"/>
      <c r="AO50" s="51"/>
      <c r="AP50" s="51"/>
      <c r="AQ50" s="51"/>
      <c r="AR50" s="51"/>
      <c r="AS50" s="51"/>
    </row>
    <row r="51" spans="1:45" s="4" customFormat="1" ht="16.5" customHeight="1">
      <c r="A51" s="17"/>
      <c r="B51" s="15" t="s">
        <v>99</v>
      </c>
      <c r="C51" s="16"/>
      <c r="D51" s="17" t="s">
        <v>278</v>
      </c>
      <c r="E51" s="13">
        <v>4</v>
      </c>
      <c r="F51" s="13">
        <v>1</v>
      </c>
      <c r="G51" s="13">
        <v>1</v>
      </c>
      <c r="H51" s="13">
        <v>5</v>
      </c>
      <c r="I51" s="13">
        <v>1.25</v>
      </c>
      <c r="J51" s="13">
        <v>1</v>
      </c>
      <c r="K51" s="27">
        <v>38.49</v>
      </c>
      <c r="L51" s="13"/>
      <c r="M51" s="30">
        <v>9.38</v>
      </c>
      <c r="N51" s="30">
        <v>9.4</v>
      </c>
      <c r="O51" s="30">
        <v>10.56</v>
      </c>
      <c r="P51" s="29">
        <v>489</v>
      </c>
      <c r="Q51" s="30">
        <v>7.79</v>
      </c>
      <c r="R51" s="30">
        <v>3.67</v>
      </c>
      <c r="S51" s="52" t="s">
        <v>156</v>
      </c>
      <c r="T51" s="51" t="s">
        <v>301</v>
      </c>
      <c r="U51" s="51" t="s">
        <v>136</v>
      </c>
      <c r="V51" s="58">
        <v>41740</v>
      </c>
      <c r="W51" s="58">
        <v>41745</v>
      </c>
      <c r="X51" s="58">
        <v>41787</v>
      </c>
      <c r="Y51" s="62">
        <v>206</v>
      </c>
      <c r="Z51" s="61">
        <v>33.1</v>
      </c>
      <c r="AA51" s="62">
        <v>5</v>
      </c>
      <c r="AB51" s="26">
        <v>83.7</v>
      </c>
      <c r="AC51" s="62">
        <v>1</v>
      </c>
      <c r="AD51" s="61">
        <v>154.7</v>
      </c>
      <c r="AE51" s="61">
        <v>42.7</v>
      </c>
      <c r="AF51" s="61">
        <f t="shared" si="9"/>
        <v>27.601809954751133</v>
      </c>
      <c r="AG51" s="61">
        <v>35.5</v>
      </c>
      <c r="AH51" s="17">
        <v>10</v>
      </c>
      <c r="AI51" s="75" t="s">
        <v>256</v>
      </c>
      <c r="AJ51" s="17"/>
      <c r="AK51" s="51"/>
      <c r="AL51" s="17"/>
      <c r="AM51" s="51"/>
      <c r="AN51" s="17">
        <v>15</v>
      </c>
      <c r="AO51" s="51" t="s">
        <v>135</v>
      </c>
      <c r="AP51" s="51"/>
      <c r="AQ51" s="51"/>
      <c r="AR51" s="51"/>
      <c r="AS51" s="51"/>
    </row>
    <row r="52" spans="1:45" s="4" customFormat="1" ht="16.5" customHeight="1">
      <c r="A52" s="17"/>
      <c r="B52" s="15" t="s">
        <v>99</v>
      </c>
      <c r="C52" s="16"/>
      <c r="D52" s="17" t="s">
        <v>302</v>
      </c>
      <c r="E52" s="13">
        <v>5</v>
      </c>
      <c r="F52" s="13">
        <v>1</v>
      </c>
      <c r="G52" s="13">
        <v>1</v>
      </c>
      <c r="H52" s="13">
        <v>3</v>
      </c>
      <c r="I52" s="13">
        <v>2</v>
      </c>
      <c r="J52" s="13">
        <v>1</v>
      </c>
      <c r="K52" s="27">
        <v>36.2</v>
      </c>
      <c r="L52" s="13"/>
      <c r="M52" s="13">
        <v>10.7</v>
      </c>
      <c r="N52" s="13">
        <v>10.78</v>
      </c>
      <c r="O52" s="13">
        <v>10.89</v>
      </c>
      <c r="P52" s="13">
        <v>539.28</v>
      </c>
      <c r="Q52" s="13">
        <v>17.66</v>
      </c>
      <c r="R52" s="13">
        <v>7.11</v>
      </c>
      <c r="S52" s="13">
        <v>3</v>
      </c>
      <c r="T52" s="51" t="s">
        <v>294</v>
      </c>
      <c r="U52" s="51" t="s">
        <v>159</v>
      </c>
      <c r="V52" s="58">
        <v>41749</v>
      </c>
      <c r="W52" s="58">
        <v>41752</v>
      </c>
      <c r="X52" s="58">
        <v>41793</v>
      </c>
      <c r="Y52" s="62">
        <v>201</v>
      </c>
      <c r="Z52" s="61">
        <v>22.79</v>
      </c>
      <c r="AA52" s="62">
        <v>3</v>
      </c>
      <c r="AB52" s="26">
        <v>83</v>
      </c>
      <c r="AC52" s="62">
        <v>2</v>
      </c>
      <c r="AD52" s="61">
        <v>135.68</v>
      </c>
      <c r="AE52" s="61">
        <v>40.78</v>
      </c>
      <c r="AF52" s="61">
        <f t="shared" si="9"/>
        <v>30.056014150943394</v>
      </c>
      <c r="AG52" s="61">
        <v>30.9</v>
      </c>
      <c r="AH52" s="17"/>
      <c r="AI52" s="75" t="s">
        <v>63</v>
      </c>
      <c r="AJ52" s="17"/>
      <c r="AK52" s="51" t="s">
        <v>63</v>
      </c>
      <c r="AL52" s="17"/>
      <c r="AM52" s="51" t="s">
        <v>63</v>
      </c>
      <c r="AN52" s="17"/>
      <c r="AO52" s="51"/>
      <c r="AP52" s="51"/>
      <c r="AQ52" s="51"/>
      <c r="AR52" s="51"/>
      <c r="AS52" s="51"/>
    </row>
    <row r="53" spans="1:45" s="4" customFormat="1" ht="16.5" customHeight="1">
      <c r="A53" s="17"/>
      <c r="B53" s="15" t="s">
        <v>99</v>
      </c>
      <c r="C53" s="16"/>
      <c r="D53" s="19" t="s">
        <v>97</v>
      </c>
      <c r="E53" s="13"/>
      <c r="F53" s="13"/>
      <c r="G53" s="13"/>
      <c r="H53" s="13"/>
      <c r="I53" s="13"/>
      <c r="J53" s="33"/>
      <c r="K53" s="34">
        <f aca="true" t="shared" si="10" ref="K53:P53">AVERAGE(K43:K52)</f>
        <v>41.306</v>
      </c>
      <c r="L53" s="34"/>
      <c r="M53" s="35">
        <f t="shared" si="10"/>
        <v>10.913492481203008</v>
      </c>
      <c r="N53" s="35">
        <f t="shared" si="10"/>
        <v>10.672314285714284</v>
      </c>
      <c r="O53" s="35">
        <f t="shared" si="10"/>
        <v>11.060616541353385</v>
      </c>
      <c r="P53" s="36">
        <f t="shared" si="10"/>
        <v>544.149</v>
      </c>
      <c r="Q53" s="36">
        <v>10.97</v>
      </c>
      <c r="R53" s="36">
        <v>3.32</v>
      </c>
      <c r="S53" s="19">
        <v>3</v>
      </c>
      <c r="T53" s="51"/>
      <c r="U53" s="51"/>
      <c r="V53" s="51"/>
      <c r="W53" s="51"/>
      <c r="X53" s="51"/>
      <c r="Y53" s="65">
        <f>AVERAGE(Y43:Y52)</f>
        <v>205.6</v>
      </c>
      <c r="Z53" s="64">
        <f aca="true" t="shared" si="11" ref="Z53:AG53">AVERAGE(Z43:Z52)</f>
        <v>23.259999999999998</v>
      </c>
      <c r="AA53" s="65">
        <v>3</v>
      </c>
      <c r="AB53" s="32">
        <f t="shared" si="11"/>
        <v>81.27000000000001</v>
      </c>
      <c r="AC53" s="65">
        <f t="shared" si="11"/>
        <v>2.2</v>
      </c>
      <c r="AD53" s="64">
        <f t="shared" si="11"/>
        <v>121.74300000000001</v>
      </c>
      <c r="AE53" s="64">
        <f t="shared" si="11"/>
        <v>43.301</v>
      </c>
      <c r="AF53" s="64">
        <f t="shared" si="9"/>
        <v>35.567548031509</v>
      </c>
      <c r="AG53" s="64">
        <f t="shared" si="11"/>
        <v>31.308</v>
      </c>
      <c r="AH53" s="17"/>
      <c r="AI53" s="17"/>
      <c r="AJ53" s="17"/>
      <c r="AK53" s="17"/>
      <c r="AL53" s="17"/>
      <c r="AM53" s="17"/>
      <c r="AN53" s="17"/>
      <c r="AO53" s="17"/>
      <c r="AP53" s="51"/>
      <c r="AQ53" s="51"/>
      <c r="AR53" s="51"/>
      <c r="AS53" s="51"/>
    </row>
    <row r="54" spans="1:45" ht="13.5">
      <c r="A54" s="17"/>
      <c r="B54" s="20" t="s">
        <v>87</v>
      </c>
      <c r="C54" s="21" t="s">
        <v>327</v>
      </c>
      <c r="D54" s="21" t="s">
        <v>89</v>
      </c>
      <c r="E54" s="22">
        <v>5</v>
      </c>
      <c r="F54" s="22">
        <v>1</v>
      </c>
      <c r="G54" s="22">
        <v>1</v>
      </c>
      <c r="H54" s="22">
        <v>1</v>
      </c>
      <c r="I54" s="22">
        <v>0</v>
      </c>
      <c r="J54" s="22">
        <v>1</v>
      </c>
      <c r="K54" s="22">
        <v>39.6</v>
      </c>
      <c r="L54" s="22"/>
      <c r="M54" s="22">
        <v>180.19</v>
      </c>
      <c r="N54" s="22">
        <v>178.83</v>
      </c>
      <c r="O54" s="22">
        <v>179.51</v>
      </c>
      <c r="P54" s="22">
        <v>598.36</v>
      </c>
      <c r="Q54" s="20"/>
      <c r="R54" s="22">
        <v>6.38</v>
      </c>
      <c r="S54" s="22">
        <v>2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13.5">
      <c r="A55" s="17"/>
      <c r="B55" s="20" t="s">
        <v>87</v>
      </c>
      <c r="C55" s="21"/>
      <c r="D55" s="21" t="s">
        <v>90</v>
      </c>
      <c r="E55" s="21" t="s">
        <v>109</v>
      </c>
      <c r="F55" s="22">
        <v>1</v>
      </c>
      <c r="G55" s="22">
        <v>1</v>
      </c>
      <c r="H55" s="22">
        <v>1</v>
      </c>
      <c r="I55" s="22"/>
      <c r="J55" s="22">
        <v>3</v>
      </c>
      <c r="K55" s="22">
        <v>42.8</v>
      </c>
      <c r="L55" s="22"/>
      <c r="M55" s="22">
        <v>126.8</v>
      </c>
      <c r="N55" s="22">
        <v>127.9</v>
      </c>
      <c r="O55" s="22">
        <v>127.35</v>
      </c>
      <c r="P55" s="22">
        <v>509.4</v>
      </c>
      <c r="Q55" s="20"/>
      <c r="R55" s="22">
        <v>5.07</v>
      </c>
      <c r="S55" s="22">
        <v>2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13.5">
      <c r="A56" s="17"/>
      <c r="B56" s="20" t="s">
        <v>87</v>
      </c>
      <c r="C56" s="21"/>
      <c r="D56" s="21" t="s">
        <v>91</v>
      </c>
      <c r="E56" s="22">
        <v>5</v>
      </c>
      <c r="F56" s="22">
        <v>1</v>
      </c>
      <c r="G56" s="22">
        <v>1</v>
      </c>
      <c r="H56" s="22">
        <v>1</v>
      </c>
      <c r="I56" s="22"/>
      <c r="J56" s="22">
        <v>1</v>
      </c>
      <c r="K56" s="22">
        <v>41.5</v>
      </c>
      <c r="L56" s="22">
        <v>812</v>
      </c>
      <c r="M56" s="22">
        <v>112.3</v>
      </c>
      <c r="N56" s="22">
        <v>104.98</v>
      </c>
      <c r="O56" s="22">
        <v>108.64</v>
      </c>
      <c r="P56" s="22">
        <v>543.2</v>
      </c>
      <c r="Q56" s="20"/>
      <c r="R56" s="22">
        <v>4.24</v>
      </c>
      <c r="S56" s="22">
        <v>2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13.5">
      <c r="A57" s="17"/>
      <c r="B57" s="20" t="s">
        <v>87</v>
      </c>
      <c r="C57" s="21"/>
      <c r="D57" s="21" t="s">
        <v>304</v>
      </c>
      <c r="E57" s="22">
        <v>5</v>
      </c>
      <c r="F57" s="22">
        <v>1</v>
      </c>
      <c r="G57" s="22">
        <v>1</v>
      </c>
      <c r="H57" s="22">
        <v>1</v>
      </c>
      <c r="I57" s="22"/>
      <c r="J57" s="22">
        <v>1</v>
      </c>
      <c r="K57" s="22">
        <v>45.81</v>
      </c>
      <c r="L57" s="22"/>
      <c r="M57" s="22">
        <v>97.5</v>
      </c>
      <c r="N57" s="22">
        <v>99.65</v>
      </c>
      <c r="O57" s="22">
        <v>98.58</v>
      </c>
      <c r="P57" s="22">
        <v>492.9</v>
      </c>
      <c r="Q57" s="20"/>
      <c r="R57" s="22">
        <v>3.93</v>
      </c>
      <c r="S57" s="22">
        <v>2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13.5">
      <c r="A58" s="17"/>
      <c r="B58" s="20" t="s">
        <v>87</v>
      </c>
      <c r="C58" s="21"/>
      <c r="D58" s="21" t="s">
        <v>94</v>
      </c>
      <c r="E58" s="22">
        <v>5</v>
      </c>
      <c r="F58" s="22">
        <v>1</v>
      </c>
      <c r="G58" s="22">
        <v>1</v>
      </c>
      <c r="H58" s="22">
        <v>1</v>
      </c>
      <c r="I58" s="22">
        <v>1</v>
      </c>
      <c r="J58" s="22">
        <v>1</v>
      </c>
      <c r="K58" s="22">
        <v>42</v>
      </c>
      <c r="L58" s="22"/>
      <c r="M58" s="22">
        <v>124.5</v>
      </c>
      <c r="N58" s="22">
        <v>128</v>
      </c>
      <c r="O58" s="22">
        <v>126.25</v>
      </c>
      <c r="P58" s="22">
        <v>420.85</v>
      </c>
      <c r="Q58" s="20"/>
      <c r="R58" s="22">
        <v>2.77</v>
      </c>
      <c r="S58" s="22">
        <v>2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 ht="13.5">
      <c r="A59" s="17"/>
      <c r="B59" s="20" t="s">
        <v>87</v>
      </c>
      <c r="C59" s="21"/>
      <c r="D59" s="21" t="s">
        <v>305</v>
      </c>
      <c r="E59" s="21" t="s">
        <v>103</v>
      </c>
      <c r="F59" s="21" t="s">
        <v>306</v>
      </c>
      <c r="G59" s="21" t="s">
        <v>307</v>
      </c>
      <c r="H59" s="22">
        <v>1</v>
      </c>
      <c r="I59" s="22"/>
      <c r="J59" s="21" t="s">
        <v>104</v>
      </c>
      <c r="K59" s="22">
        <v>40.99</v>
      </c>
      <c r="L59" s="22"/>
      <c r="M59" s="22">
        <v>201.7</v>
      </c>
      <c r="N59" s="22">
        <v>177.5</v>
      </c>
      <c r="O59" s="22">
        <v>189.6</v>
      </c>
      <c r="P59" s="39">
        <v>526.7</v>
      </c>
      <c r="Q59" s="20"/>
      <c r="R59" s="22">
        <v>4.65</v>
      </c>
      <c r="S59" s="22">
        <v>2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 ht="13.5">
      <c r="A60" s="17"/>
      <c r="B60" s="20" t="s">
        <v>87</v>
      </c>
      <c r="C60" s="21"/>
      <c r="D60" s="23" t="s">
        <v>308</v>
      </c>
      <c r="E60" s="22">
        <v>5</v>
      </c>
      <c r="F60" s="22">
        <v>1</v>
      </c>
      <c r="G60" s="22">
        <v>1</v>
      </c>
      <c r="H60" s="22">
        <v>1</v>
      </c>
      <c r="I60" s="21" t="s">
        <v>184</v>
      </c>
      <c r="J60" s="21" t="s">
        <v>104</v>
      </c>
      <c r="K60" s="22">
        <v>40</v>
      </c>
      <c r="L60" s="22"/>
      <c r="M60" s="22">
        <v>130.1</v>
      </c>
      <c r="N60" s="22">
        <v>106.9</v>
      </c>
      <c r="O60" s="22">
        <v>118.5</v>
      </c>
      <c r="P60" s="22">
        <v>526.51</v>
      </c>
      <c r="Q60" s="20"/>
      <c r="R60" s="22">
        <v>16.94</v>
      </c>
      <c r="S60" s="22">
        <v>1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 ht="13.5">
      <c r="A61" s="17"/>
      <c r="B61" s="20" t="s">
        <v>87</v>
      </c>
      <c r="C61" s="21"/>
      <c r="D61" s="23" t="s">
        <v>216</v>
      </c>
      <c r="E61" s="22">
        <v>5</v>
      </c>
      <c r="F61" s="22">
        <v>1</v>
      </c>
      <c r="G61" s="22">
        <v>1</v>
      </c>
      <c r="H61" s="22">
        <v>1</v>
      </c>
      <c r="I61" s="22">
        <v>3</v>
      </c>
      <c r="J61" s="22">
        <v>1</v>
      </c>
      <c r="K61" s="22">
        <v>42.8</v>
      </c>
      <c r="L61" s="22"/>
      <c r="M61" s="22">
        <v>117.4</v>
      </c>
      <c r="N61" s="22">
        <v>119.02</v>
      </c>
      <c r="O61" s="22">
        <v>118.21</v>
      </c>
      <c r="P61" s="39">
        <v>525.38</v>
      </c>
      <c r="Q61" s="20"/>
      <c r="R61" s="22">
        <v>4.03</v>
      </c>
      <c r="S61" s="22">
        <v>2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 ht="13.5">
      <c r="A62" s="17"/>
      <c r="B62" s="20" t="s">
        <v>87</v>
      </c>
      <c r="C62" s="21"/>
      <c r="D62" s="21" t="s">
        <v>97</v>
      </c>
      <c r="E62" s="22"/>
      <c r="F62" s="22"/>
      <c r="G62" s="22"/>
      <c r="H62" s="22"/>
      <c r="I62" s="22"/>
      <c r="J62" s="22"/>
      <c r="K62" s="40">
        <v>41.94</v>
      </c>
      <c r="L62" s="40">
        <v>812</v>
      </c>
      <c r="M62" s="41"/>
      <c r="N62" s="41"/>
      <c r="O62" s="40" t="s">
        <v>328</v>
      </c>
      <c r="P62" s="40">
        <v>517.91</v>
      </c>
      <c r="Q62" s="20"/>
      <c r="R62" s="40">
        <v>6</v>
      </c>
      <c r="S62" s="41">
        <v>2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</sheetData>
  <sheetProtection/>
  <mergeCells count="31">
    <mergeCell ref="M1:O1"/>
    <mergeCell ref="AH1:AI1"/>
    <mergeCell ref="AJ1:AK1"/>
    <mergeCell ref="AL1:AM1"/>
    <mergeCell ref="AN1:AO1"/>
    <mergeCell ref="AP1:AQ1"/>
    <mergeCell ref="AR1:AS1"/>
    <mergeCell ref="A1:A2"/>
    <mergeCell ref="A3:A32"/>
    <mergeCell ref="A33:A62"/>
    <mergeCell ref="B1:B2"/>
    <mergeCell ref="C1:C2"/>
    <mergeCell ref="C3:C12"/>
    <mergeCell ref="C13:C23"/>
    <mergeCell ref="C24:C32"/>
    <mergeCell ref="C33:C42"/>
    <mergeCell ref="C43:C53"/>
    <mergeCell ref="C54:C6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P1:P2"/>
    <mergeCell ref="Q1:Q2"/>
    <mergeCell ref="R1:R2"/>
    <mergeCell ref="S1:S2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20150204</dc:creator>
  <cp:keywords/>
  <dc:description/>
  <cp:lastModifiedBy>lsf</cp:lastModifiedBy>
  <dcterms:created xsi:type="dcterms:W3CDTF">2015-08-22T23:15:00Z</dcterms:created>
  <dcterms:modified xsi:type="dcterms:W3CDTF">2015-09-06T08:06:41Z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